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Лист 1" sheetId="1" r:id="rId1"/>
  </sheets>
  <definedNames>
    <definedName name="_xlnm.Print_Titles" localSheetId="0">'Лист 1'!$7:$9</definedName>
    <definedName name="_xlnm.Print_Area" localSheetId="0">'Лист 1'!$A$1:$H$322</definedName>
  </definedNames>
  <calcPr fullCalcOnLoad="1"/>
</workbook>
</file>

<file path=xl/sharedStrings.xml><?xml version="1.0" encoding="utf-8"?>
<sst xmlns="http://schemas.openxmlformats.org/spreadsheetml/2006/main" count="526" uniqueCount="149">
  <si>
    <t>ОЦЕНКА</t>
  </si>
  <si>
    <t>результативности бюджетных расходов</t>
  </si>
  <si>
    <t>Управления социальной защиты населения администрации г. Азова</t>
  </si>
  <si>
    <t>Единица измерения</t>
  </si>
  <si>
    <t>Плановый период</t>
  </si>
  <si>
    <t>Всего</t>
  </si>
  <si>
    <t>тыс.рублей</t>
  </si>
  <si>
    <t>человек</t>
  </si>
  <si>
    <t>%</t>
  </si>
  <si>
    <t>-</t>
  </si>
  <si>
    <t>шт.</t>
  </si>
  <si>
    <t>Показатель 4.1.1.</t>
  </si>
  <si>
    <t>численность</t>
  </si>
  <si>
    <t>чел.</t>
  </si>
  <si>
    <t>Выявление нуждаемости пожилых граждан в социально - медицинском обслуживании</t>
  </si>
  <si>
    <t>тыс. руб.</t>
  </si>
  <si>
    <t>Создание приемных семей для граждан пожилого возраста и инвалидов</t>
  </si>
  <si>
    <t xml:space="preserve">Оказание гражданам пожилого возрастаи инвалидам гарантированных и дополнительных услуг </t>
  </si>
  <si>
    <t>Показатель 5.1.1.</t>
  </si>
  <si>
    <t>Показатель 5.2.1.</t>
  </si>
  <si>
    <t>Бесплатное обучение пожилых людей навыкам пользования персональным компьютером</t>
  </si>
  <si>
    <t>затарты на проведение ремонта</t>
  </si>
  <si>
    <t>количество семей</t>
  </si>
  <si>
    <t>Приобретение автомобильного транспорта</t>
  </si>
  <si>
    <t>количество автомобилей</t>
  </si>
  <si>
    <t>Проведение конкурса "Лучший социальный работник"</t>
  </si>
  <si>
    <t>количество паспортов</t>
  </si>
  <si>
    <t>Обеспечение доступности реабилитационных услуг</t>
  </si>
  <si>
    <t>Приложение № 2</t>
  </si>
  <si>
    <t xml:space="preserve">Качественная характеристика </t>
  </si>
  <si>
    <t xml:space="preserve">Количественная характеристика </t>
  </si>
  <si>
    <t>Качественная характеристика</t>
  </si>
  <si>
    <t>Количественная характеристика</t>
  </si>
  <si>
    <t>В том числе:</t>
  </si>
  <si>
    <t>реализуемые в рамках непрограммной деятельности</t>
  </si>
  <si>
    <t>количество конкурсов</t>
  </si>
  <si>
    <t>Отчетный период</t>
  </si>
  <si>
    <t>2012 г.</t>
  </si>
  <si>
    <t>2013 г.</t>
  </si>
  <si>
    <t>2014 г.</t>
  </si>
  <si>
    <t>2015  г.</t>
  </si>
  <si>
    <t>2016 г.</t>
  </si>
  <si>
    <t>2012 год, предшествующий отчетному</t>
  </si>
  <si>
    <t>отчетный                    2013 год</t>
  </si>
  <si>
    <t>текущий                                   2014 год</t>
  </si>
  <si>
    <t>очередной финансовый 2015 год</t>
  </si>
  <si>
    <t>1-й последующий финансовый 2016 год</t>
  </si>
  <si>
    <t>2-й последующий финансовый                 2017 год</t>
  </si>
  <si>
    <t>2017 г.</t>
  </si>
  <si>
    <t>Показатель 4.2.1.</t>
  </si>
  <si>
    <t>Показатель 4.3.1.</t>
  </si>
  <si>
    <t>Показатель 4.4.1</t>
  </si>
  <si>
    <t>Показатель 4.5.1.</t>
  </si>
  <si>
    <t>Показатель  4.6.1.</t>
  </si>
  <si>
    <t>Показатель 4.7.1.</t>
  </si>
  <si>
    <t>Показатель 4.8.1.</t>
  </si>
  <si>
    <t>Расходы по задаче 1.1:</t>
  </si>
  <si>
    <t>Расходы по задаче 1.2:</t>
  </si>
  <si>
    <t>Расходы по задаче 1.3:</t>
  </si>
  <si>
    <t>Расходы по задаче 2.1:</t>
  </si>
  <si>
    <t>Расходы по задаче 3.1:</t>
  </si>
  <si>
    <t>Расходы по задаче 3.2:</t>
  </si>
  <si>
    <t>Расходы по задаче 3.3:</t>
  </si>
  <si>
    <t>Номер и наименование показателя</t>
  </si>
  <si>
    <t>в том числе:</t>
  </si>
  <si>
    <t xml:space="preserve"> Бюджетные</t>
  </si>
  <si>
    <t>Внебюджетные</t>
  </si>
  <si>
    <t>Расходы по цели 1:</t>
  </si>
  <si>
    <t>Расходы по цели 2:</t>
  </si>
  <si>
    <t>Бюджетные</t>
  </si>
  <si>
    <t>Расходы по цели 3:</t>
  </si>
  <si>
    <t>Расходы по задаче 4.4:</t>
  </si>
  <si>
    <t>Расходы по задаче 4.1:</t>
  </si>
  <si>
    <t>Расходы по задаче 4.2:</t>
  </si>
  <si>
    <t>Расходы по задаче 4.3:</t>
  </si>
  <si>
    <t>Расходы по задаче 4.5:</t>
  </si>
  <si>
    <t>Расходы по задаче 4.6:</t>
  </si>
  <si>
    <t>Расходы по задаче 4.7:</t>
  </si>
  <si>
    <t>Расходы по задаче 4.8:</t>
  </si>
  <si>
    <t>Расходы по цели 4:</t>
  </si>
  <si>
    <t>Расходы по задаче 5.1:</t>
  </si>
  <si>
    <t>Расходы по задаче 5.2:</t>
  </si>
  <si>
    <t>Расходы по цели 5:</t>
  </si>
  <si>
    <t>Расходы по задаче 6.2:</t>
  </si>
  <si>
    <t>Расходы по задаче 6.1:</t>
  </si>
  <si>
    <t>Расходы по цели 6:</t>
  </si>
  <si>
    <t>Расходы, не распределенные по целям и задачам, всего</t>
  </si>
  <si>
    <t>в том числе реализуемые в рамках непрограммной деятельности, из них:</t>
  </si>
  <si>
    <t>расходы на содержание аппарата управления</t>
  </si>
  <si>
    <t>Расходы всего</t>
  </si>
  <si>
    <r>
      <rPr>
        <b/>
        <u val="single"/>
        <sz val="14"/>
        <rFont val="Times New Roman"/>
        <family val="1"/>
      </rPr>
      <t>Тактическая задача 6.2</t>
    </r>
    <r>
      <rPr>
        <sz val="14"/>
        <rFont val="Times New Roman"/>
        <family val="1"/>
      </rPr>
      <t>: Совершенствование механизма предоставления услуг в сфере реабилитации с целью интеграции инвалидов в общество</t>
    </r>
  </si>
  <si>
    <r>
      <rPr>
        <b/>
        <sz val="14"/>
        <rFont val="Times New Roman"/>
        <family val="1"/>
      </rPr>
      <t>Показатель 1.1.1.</t>
    </r>
    <r>
      <rPr>
        <sz val="14"/>
        <rFont val="Times New Roman"/>
        <family val="1"/>
      </rPr>
      <t xml:space="preserve"> Соотношение ежемесячных денежных выплат, льгот и других мер социальной поддержки к установленной величине прожиточного минимума</t>
    </r>
  </si>
  <si>
    <r>
      <rPr>
        <b/>
        <sz val="14"/>
        <rFont val="Times New Roman"/>
        <family val="1"/>
      </rPr>
      <t>Показатель 1.1.2.</t>
    </r>
    <r>
      <rPr>
        <sz val="14"/>
        <rFont val="Times New Roman"/>
        <family val="1"/>
      </rPr>
      <t xml:space="preserve"> Доля семей, получающих жилищные субсидии на оплату жилого помещения и коммунальных услуг, в общем количестве семей в городе</t>
    </r>
  </si>
  <si>
    <r>
      <t>Показатель 1.1.3.</t>
    </r>
    <r>
      <rPr>
        <sz val="14"/>
        <rFont val="Times New Roman"/>
        <family val="1"/>
      </rPr>
      <t xml:space="preserve"> Численность получателей мер социальной поддержки</t>
    </r>
  </si>
  <si>
    <r>
      <t>Показатель 1.1.4.</t>
    </r>
    <r>
      <rPr>
        <sz val="14"/>
        <rFont val="Times New Roman"/>
        <family val="1"/>
      </rPr>
      <t xml:space="preserve"> Количество семей - получателей жилищных субсидий</t>
    </r>
  </si>
  <si>
    <r>
      <t>Показатель 1.1.5.</t>
    </r>
    <r>
      <rPr>
        <sz val="14"/>
        <rFont val="Times New Roman"/>
        <family val="1"/>
      </rPr>
      <t xml:space="preserve"> Оказание социальной помощи в денежном выражении</t>
    </r>
  </si>
  <si>
    <r>
      <rPr>
        <b/>
        <sz val="14"/>
        <rFont val="Times New Roman"/>
        <family val="1"/>
      </rPr>
      <t>Показатель 1.2.1.</t>
    </r>
    <r>
      <rPr>
        <sz val="14"/>
        <rFont val="Times New Roman"/>
        <family val="1"/>
      </rPr>
      <t xml:space="preserve"> Соотношение ежемесячных денежных выплат, льгот и других мер социальной поддержки к установленной величине прожиточного минимума</t>
    </r>
  </si>
  <si>
    <r>
      <rPr>
        <b/>
        <sz val="14"/>
        <rFont val="Times New Roman"/>
        <family val="1"/>
      </rPr>
      <t>Показатель 1.2.2.</t>
    </r>
    <r>
      <rPr>
        <sz val="14"/>
        <rFont val="Times New Roman"/>
        <family val="1"/>
      </rPr>
      <t xml:space="preserve">  Доля малоимущих семей, получающих пособия на детей, в общем количестве семей в городе</t>
    </r>
  </si>
  <si>
    <r>
      <rPr>
        <b/>
        <sz val="14"/>
        <rFont val="Times New Roman"/>
        <family val="1"/>
      </rPr>
      <t>Показатель 1.2.3.</t>
    </r>
    <r>
      <rPr>
        <sz val="14"/>
        <rFont val="Times New Roman"/>
        <family val="1"/>
      </rPr>
      <t xml:space="preserve">  Численность получателей мер социальной поддержки</t>
    </r>
  </si>
  <si>
    <r>
      <rPr>
        <b/>
        <sz val="14"/>
        <rFont val="Times New Roman"/>
        <family val="1"/>
      </rPr>
      <t>Показатель 1.3.1.</t>
    </r>
    <r>
      <rPr>
        <sz val="14"/>
        <rFont val="Times New Roman"/>
        <family val="1"/>
      </rPr>
      <t xml:space="preserve"> Соотношение ежемесячных денежных выплат, льгот и других мер социальной поддержки к установленной величине прожиточного минимума</t>
    </r>
  </si>
  <si>
    <r>
      <t xml:space="preserve">Показатель 1.3.2. </t>
    </r>
    <r>
      <rPr>
        <sz val="14"/>
        <rFont val="Times New Roman"/>
        <family val="1"/>
      </rPr>
      <t>Численность получателей мер социальной поддержки</t>
    </r>
  </si>
  <si>
    <r>
      <rPr>
        <b/>
        <sz val="14"/>
        <rFont val="Times New Roman"/>
        <family val="1"/>
      </rPr>
      <t xml:space="preserve">Показатель 3.1. </t>
    </r>
    <r>
      <rPr>
        <sz val="14"/>
        <rFont val="Times New Roman"/>
        <family val="1"/>
      </rPr>
      <t xml:space="preserve">Финансирование УСЗН г. Азова в полном объеме от утвержденных лимитов бюджетных обязательств </t>
    </r>
  </si>
  <si>
    <r>
      <t xml:space="preserve">Показатель 3.1.1. </t>
    </r>
    <r>
      <rPr>
        <sz val="14"/>
        <rFont val="Times New Roman"/>
        <family val="1"/>
      </rPr>
      <t>Количество структурных подразделений УСЗН г. Азова</t>
    </r>
  </si>
  <si>
    <r>
      <t xml:space="preserve">Показатель 3.2.1. </t>
    </r>
    <r>
      <rPr>
        <sz val="14"/>
        <rFont val="Times New Roman"/>
        <family val="1"/>
      </rPr>
      <t>Количество подведомственных учреждений УСЗН г. Азова</t>
    </r>
  </si>
  <si>
    <r>
      <rPr>
        <b/>
        <sz val="14"/>
        <rFont val="Times New Roman"/>
        <family val="1"/>
      </rPr>
      <t>Показатель 3.3.1.</t>
    </r>
    <r>
      <rPr>
        <sz val="14"/>
        <rFont val="Times New Roman"/>
        <family val="1"/>
      </rPr>
      <t xml:space="preserve"> Количество АРМ УСЗН г. Азова, оснащенных программным комплексом защиты информационной системы персональных данных</t>
    </r>
  </si>
  <si>
    <r>
      <rPr>
        <b/>
        <sz val="14"/>
        <rFont val="Times New Roman"/>
        <family val="1"/>
      </rPr>
      <t>Показатель 4.1.</t>
    </r>
    <r>
      <rPr>
        <sz val="14"/>
        <rFont val="Times New Roman"/>
        <family val="1"/>
      </rPr>
      <t xml:space="preserve"> Доля граждан пожилого возраста и инвалидов, охваченных социальными услугами, из числа выявленных граждан, нуждающихся в социальном обслуживании </t>
    </r>
  </si>
  <si>
    <r>
      <rPr>
        <b/>
        <sz val="14"/>
        <rFont val="Times New Roman"/>
        <family val="1"/>
      </rPr>
      <t xml:space="preserve">Показатель 5.1. </t>
    </r>
    <r>
      <rPr>
        <sz val="14"/>
        <rFont val="Times New Roman"/>
        <family val="1"/>
      </rPr>
      <t>Увеличение дополнительных услуг, оказываемых ЦСО</t>
    </r>
  </si>
  <si>
    <r>
      <rPr>
        <b/>
        <sz val="14"/>
        <rFont val="Times New Roman"/>
        <family val="1"/>
      </rPr>
      <t>Показатель 6.1.1.</t>
    </r>
    <r>
      <rPr>
        <sz val="14"/>
        <rFont val="Times New Roman"/>
        <family val="1"/>
      </rPr>
      <t xml:space="preserve"> Доля инвалидов, положительно оценивающих  уровень доступности приоритетных объектов социальной инфраструктуры и услуг в приоритетных сферах жизнедеятельности, в общей численности инвалидов, проживающих в городе</t>
    </r>
  </si>
  <si>
    <r>
      <rPr>
        <b/>
        <sz val="14"/>
        <rFont val="Times New Roman"/>
        <family val="1"/>
      </rPr>
      <t>Показатель 6.2.1.</t>
    </r>
    <r>
      <rPr>
        <sz val="14"/>
        <rFont val="Times New Roman"/>
        <family val="1"/>
      </rPr>
      <t xml:space="preserve"> Доля доступных для инвалидов и других маломобильных групп объектов социальной инфраструктуры, в общем количестве приоритетных объектов социальной инфраструктуры в городе</t>
    </r>
  </si>
  <si>
    <r>
      <rPr>
        <b/>
        <sz val="14"/>
        <rFont val="Times New Roman"/>
        <family val="1"/>
      </rPr>
      <t>Показатель 6.2.2.</t>
    </r>
    <r>
      <rPr>
        <sz val="14"/>
        <rFont val="Times New Roman"/>
        <family val="1"/>
      </rPr>
      <t xml:space="preserve"> Доля лиц с ограниченными возможностями здоровья и инвалидов от 6 до 18 лет, систематически занимающихся физической культурой и спортом, в общей численности этой категории граждан</t>
    </r>
  </si>
  <si>
    <r>
      <rPr>
        <b/>
        <sz val="14"/>
        <rFont val="Times New Roman"/>
        <family val="1"/>
      </rPr>
      <t>Показатель 6.2.3.</t>
    </r>
    <r>
      <rPr>
        <sz val="14"/>
        <rFont val="Times New Roman"/>
        <family val="1"/>
      </rPr>
      <t xml:space="preserve"> Количество пандусов в местах движения и компактного проживания инвалидов</t>
    </r>
  </si>
  <si>
    <r>
      <t>Показатель 6.1.2.</t>
    </r>
    <r>
      <rPr>
        <sz val="14"/>
        <rFont val="Times New Roman"/>
        <family val="1"/>
      </rPr>
      <t xml:space="preserve"> Численность получателей мер социальной поддержки</t>
    </r>
  </si>
  <si>
    <t>количество  дополнительных услуг, оказываемых учреждением социального обслуживания на дому</t>
  </si>
  <si>
    <t>Выявление нуждаемости граждан пожилого возраста в социальной помощи</t>
  </si>
  <si>
    <t>Проведение текущего ремонта в здании ЦСО</t>
  </si>
  <si>
    <t xml:space="preserve">Объективная оценка состояния  доступности среды для инвалидов и других маломобильных групп населения, паспортизация объектов и формирование карт доступности </t>
  </si>
  <si>
    <r>
      <rPr>
        <b/>
        <sz val="14"/>
        <rFont val="Times New Roman"/>
        <family val="1"/>
      </rPr>
      <t xml:space="preserve">Показатель 2.1.2. </t>
    </r>
    <r>
      <rPr>
        <sz val="14"/>
        <rFont val="Times New Roman"/>
        <family val="1"/>
      </rPr>
      <t xml:space="preserve">Доля граждан, получивших социальные  услуги в учреждении социального обслуживания населения, в общем числе  граждан, обратившихся за получением социальных услуг в учреждения социального обслуживания населения    </t>
    </r>
  </si>
  <si>
    <r>
      <rPr>
        <b/>
        <sz val="14"/>
        <rFont val="Times New Roman"/>
        <family val="1"/>
      </rPr>
      <t>Показатель 2.1.3.</t>
    </r>
    <r>
      <rPr>
        <sz val="14"/>
        <rFont val="Times New Roman"/>
        <family val="1"/>
      </rPr>
      <t xml:space="preserve"> Соотношение средней заработной платы социальных работников со средней заработной платой в Ростовской области</t>
    </r>
  </si>
  <si>
    <r>
      <t xml:space="preserve">Показатель 2.1.4. </t>
    </r>
    <r>
      <rPr>
        <sz val="14"/>
        <rFont val="Times New Roman"/>
        <family val="1"/>
      </rPr>
      <t xml:space="preserve">Увеличение числа обслуживаемых граждан, имеющих на это право </t>
    </r>
  </si>
  <si>
    <r>
      <t xml:space="preserve">Показатель 2.1.1. </t>
    </r>
    <r>
      <rPr>
        <sz val="14"/>
        <rFont val="Times New Roman"/>
        <family val="1"/>
      </rPr>
      <t xml:space="preserve">Финансирование  учреждения социального обслуживания в соответствии с муниципальным  заданием в полном объеме </t>
    </r>
  </si>
  <si>
    <t>(наименование муниципального органа исполнительной власти)</t>
  </si>
  <si>
    <t>реализуемые в рамках программ или программных мероприятий</t>
  </si>
  <si>
    <t>в том числе реализуемые в рамках программ или программных мероприятий, из них:</t>
  </si>
  <si>
    <r>
      <rPr>
        <b/>
        <u val="single"/>
        <sz val="14"/>
        <rFont val="Times New Roman"/>
        <family val="1"/>
      </rPr>
      <t>Стратегическая цель</t>
    </r>
    <r>
      <rPr>
        <b/>
        <sz val="14"/>
        <rFont val="Times New Roman"/>
        <family val="1"/>
      </rPr>
      <t>:</t>
    </r>
    <r>
      <rPr>
        <sz val="14"/>
        <rFont val="Times New Roman"/>
        <family val="1"/>
      </rPr>
      <t xml:space="preserve">  Создание условий для непрерывного повышения качества жизни населения.</t>
    </r>
  </si>
  <si>
    <r>
      <rPr>
        <b/>
        <u val="single"/>
        <sz val="14"/>
        <rFont val="Times New Roman"/>
        <family val="1"/>
      </rPr>
      <t>Тактическая задача</t>
    </r>
    <r>
      <rPr>
        <sz val="14"/>
        <rFont val="Times New Roman"/>
        <family val="1"/>
      </rPr>
      <t>: Формирование благоприятного социального климата</t>
    </r>
  </si>
  <si>
    <r>
      <rPr>
        <b/>
        <u val="single"/>
        <sz val="14"/>
        <rFont val="Times New Roman"/>
        <family val="1"/>
      </rPr>
      <t>Цель 1</t>
    </r>
    <r>
      <rPr>
        <b/>
        <sz val="14"/>
        <rFont val="Times New Roman"/>
        <family val="1"/>
      </rPr>
      <t>:</t>
    </r>
    <r>
      <rPr>
        <sz val="14"/>
        <rFont val="Times New Roman"/>
        <family val="1"/>
      </rPr>
      <t xml:space="preserve">  Повышение материального благосостояния населения города за счет предоставления установленных социальных гарантий и дополнительных мер социальной поддержки граждан</t>
    </r>
  </si>
  <si>
    <r>
      <rPr>
        <b/>
        <u val="single"/>
        <sz val="14"/>
        <rFont val="Times New Roman"/>
        <family val="1"/>
      </rPr>
      <t>Задача 1.1</t>
    </r>
    <r>
      <rPr>
        <sz val="14"/>
        <rFont val="Times New Roman"/>
        <family val="1"/>
      </rPr>
      <t>: Исполнение обязательств города по оказанию мер социальной поддержки отдельным категориям граждан, установленных федеральным, областным законодательством, с учётом адресности предоставления социальной помощи, услуг, льгот</t>
    </r>
  </si>
  <si>
    <r>
      <rPr>
        <b/>
        <u val="single"/>
        <sz val="14"/>
        <rFont val="Times New Roman"/>
        <family val="1"/>
      </rPr>
      <t>Задача 1.2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>Содействие созданию благоприятных условий для улучшения положения семей с детьми, в том числе многодетных</t>
    </r>
  </si>
  <si>
    <r>
      <rPr>
        <b/>
        <u val="single"/>
        <sz val="14"/>
        <rFont val="Times New Roman"/>
        <family val="1"/>
      </rPr>
      <t>Задача 1.3: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Обеспечение отдыха и оздоровления детей, проживающих на территории города</t>
    </r>
  </si>
  <si>
    <r>
      <rPr>
        <b/>
        <u val="single"/>
        <sz val="14"/>
        <rFont val="Times New Roman"/>
        <family val="1"/>
      </rPr>
      <t>Цель 2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>Повышение уровня удовлетворения населения в социальных услугах учреждением социального обслуживания</t>
    </r>
  </si>
  <si>
    <r>
      <rPr>
        <b/>
        <u val="single"/>
        <sz val="14"/>
        <rFont val="Times New Roman"/>
        <family val="1"/>
      </rPr>
      <t>Задача 2.1</t>
    </r>
    <r>
      <rPr>
        <u val="single"/>
        <sz val="14"/>
        <rFont val="Times New Roman"/>
        <family val="1"/>
      </rPr>
      <t>:</t>
    </r>
    <r>
      <rPr>
        <sz val="14"/>
        <rFont val="Times New Roman"/>
        <family val="1"/>
      </rPr>
      <t>Улучшение качества предоставления социальных услуг и увеличение числа обслуживаемых граждан, имеющих на это право</t>
    </r>
  </si>
  <si>
    <r>
      <rPr>
        <b/>
        <u val="single"/>
        <sz val="14"/>
        <rFont val="Times New Roman"/>
        <family val="1"/>
      </rPr>
      <t>Цель 3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>Осуществление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</t>
    </r>
  </si>
  <si>
    <r>
      <rPr>
        <b/>
        <u val="single"/>
        <sz val="14"/>
        <rFont val="Times New Roman"/>
        <family val="1"/>
      </rPr>
      <t>Задача 3.1</t>
    </r>
    <r>
      <rPr>
        <sz val="14"/>
        <rFont val="Times New Roman"/>
        <family val="1"/>
      </rPr>
      <t>: Обеспечение реализации законов социальной направленности на территории города</t>
    </r>
  </si>
  <si>
    <r>
      <rPr>
        <b/>
        <u val="single"/>
        <sz val="14"/>
        <rFont val="Times New Roman"/>
        <family val="1"/>
      </rPr>
      <t>Задача 3.2</t>
    </r>
    <r>
      <rPr>
        <sz val="14"/>
        <rFont val="Times New Roman"/>
        <family val="1"/>
      </rPr>
      <t>: Координирование деятельности учреждения социального обслуживания граждан пожилого возраста и инвалидов и контроль за ходом выполнения доведенного муниципального задания на очередной финансовый год</t>
    </r>
  </si>
  <si>
    <r>
      <rPr>
        <b/>
        <u val="single"/>
        <sz val="14"/>
        <rFont val="Times New Roman"/>
        <family val="1"/>
      </rPr>
      <t>Задача 3.3</t>
    </r>
    <r>
      <rPr>
        <sz val="14"/>
        <rFont val="Times New Roman"/>
        <family val="1"/>
      </rPr>
      <t>:  Защита информации в органах местного самоуправления в муниципальных образованиях Ростовской области</t>
    </r>
  </si>
  <si>
    <r>
      <rPr>
        <b/>
        <u val="single"/>
        <sz val="14"/>
        <rFont val="Times New Roman"/>
        <family val="1"/>
      </rPr>
      <t>Цель 4: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Формирование организационных, правовых, социально-экономических условий для осуществления мер по улучшению положения и качества жизни пожилых людей, повышению степени их социальной защищенности, активизации участия пожилых людей в жизни общества</t>
    </r>
  </si>
  <si>
    <t xml:space="preserve">Задача 4.1. </t>
  </si>
  <si>
    <t xml:space="preserve">Задача 4.2. </t>
  </si>
  <si>
    <t xml:space="preserve">Задача 4.3. </t>
  </si>
  <si>
    <t>Задача 4.4.</t>
  </si>
  <si>
    <t xml:space="preserve">Задача 4.5. </t>
  </si>
  <si>
    <t xml:space="preserve">Задача 4.6. </t>
  </si>
  <si>
    <t xml:space="preserve">Задача 4.7. </t>
  </si>
  <si>
    <t xml:space="preserve">Задача 4.8. </t>
  </si>
  <si>
    <r>
      <rPr>
        <b/>
        <u val="single"/>
        <sz val="14"/>
        <rFont val="Times New Roman"/>
        <family val="1"/>
      </rPr>
      <t>Цель 5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>Формирование условий устойчивого развития доступной среды для инвалидов и других маломобильных групп населения</t>
    </r>
  </si>
  <si>
    <t xml:space="preserve">Задача 5.1. </t>
  </si>
  <si>
    <t xml:space="preserve">Задача 5.2. </t>
  </si>
  <si>
    <r>
      <rPr>
        <b/>
        <u val="single"/>
        <sz val="14"/>
        <rFont val="Times New Roman"/>
        <family val="1"/>
      </rPr>
      <t xml:space="preserve">Цель 6: </t>
    </r>
    <r>
      <rPr>
        <sz val="14"/>
        <rFont val="Times New Roman"/>
        <family val="1"/>
      </rPr>
  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на территории города Азова</t>
    </r>
  </si>
  <si>
    <r>
      <rPr>
        <b/>
        <u val="single"/>
        <sz val="14"/>
        <rFont val="Times New Roman"/>
        <family val="1"/>
      </rPr>
      <t>Задача 6.1</t>
    </r>
    <r>
      <rPr>
        <sz val="14"/>
        <rFont val="Times New Roman"/>
        <family val="1"/>
      </rPr>
      <t>: Формирование к 2020 году условий для беспрепятственного доступа к объектам и услугам в приоритетных сферах жизнедеятельности инвалидов и других маломобильных групп населения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</si>
</sst>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0.000"/>
    <numFmt numFmtId="176" formatCode="_-* #,##0.0_р_._-;\-* #,##0.0_р_._-;_-* &quot;-&quot;?_р_._-;_-@_-"/>
    <numFmt numFmtId="177" formatCode="#,##0.0&quot;р.&quot;"/>
    <numFmt numFmtId="178" formatCode="#,##0.0_ ;\-#,##0.0\ "/>
    <numFmt numFmtId="179" formatCode="#,##0.00000"/>
    <numFmt numFmtId="180" formatCode="_-* #,##0.00000&quot;р.&quot;_-;\-* #,##0.00000&quot;р.&quot;_-;_-* &quot;-&quot;?????&quot;р.&quot;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000_р_._-;\-* #,##0.00000_р_._-;_-* &quot;-&quot;???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#,##0.0000"/>
    <numFmt numFmtId="189" formatCode="_-* #,##0_р_._-;\-* #,##0_р_._-;_-* &quot;-&quot;?_р_._-;_-@_-"/>
    <numFmt numFmtId="190" formatCode="#,##0_ ;\-#,##0\ "/>
    <numFmt numFmtId="191" formatCode="_-* #,##0.000_р_._-;\-* #,##0.000_р_._-;_-* &quot;-&quot;??_р_._-;_-@_-"/>
  </numFmts>
  <fonts count="50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17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9" fontId="5" fillId="0" borderId="11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79" fontId="1" fillId="0" borderId="10" xfId="0" applyNumberFormat="1" applyFont="1" applyFill="1" applyBorder="1" applyAlignment="1">
      <alignment horizontal="center" vertical="top" wrapText="1"/>
    </xf>
    <xf numFmtId="173" fontId="48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3" fontId="1" fillId="0" borderId="16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41" fontId="1" fillId="0" borderId="10" xfId="0" applyNumberFormat="1" applyFont="1" applyFill="1" applyBorder="1" applyAlignment="1">
      <alignment horizontal="center" vertical="top" wrapText="1"/>
    </xf>
    <xf numFmtId="43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3" fontId="1" fillId="0" borderId="18" xfId="0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vertical="top" wrapText="1"/>
    </xf>
    <xf numFmtId="173" fontId="1" fillId="0" borderId="10" xfId="0" applyNumberFormat="1" applyFont="1" applyFill="1" applyBorder="1" applyAlignment="1">
      <alignment vertical="top" wrapText="1"/>
    </xf>
    <xf numFmtId="43" fontId="1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3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3" fontId="8" fillId="0" borderId="0" xfId="0" applyNumberFormat="1" applyFont="1" applyAlignment="1">
      <alignment horizontal="center"/>
    </xf>
    <xf numFmtId="0" fontId="1" fillId="0" borderId="11" xfId="0" applyFont="1" applyFill="1" applyBorder="1" applyAlignment="1">
      <alignment vertical="top" wrapText="1"/>
    </xf>
    <xf numFmtId="173" fontId="1" fillId="0" borderId="11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173" fontId="1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76" fontId="1" fillId="0" borderId="10" xfId="0" applyNumberFormat="1" applyFont="1" applyFill="1" applyBorder="1" applyAlignment="1">
      <alignment horizontal="center" vertical="top"/>
    </xf>
    <xf numFmtId="190" fontId="1" fillId="0" borderId="10" xfId="0" applyNumberFormat="1" applyFont="1" applyFill="1" applyBorder="1" applyAlignment="1">
      <alignment horizontal="center" vertical="top" wrapText="1"/>
    </xf>
    <xf numFmtId="190" fontId="1" fillId="0" borderId="1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1" fillId="0" borderId="20" xfId="0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 horizontal="center" vertical="top" wrapText="1"/>
    </xf>
    <xf numFmtId="173" fontId="1" fillId="0" borderId="19" xfId="0" applyNumberFormat="1" applyFont="1" applyFill="1" applyBorder="1" applyAlignment="1">
      <alignment horizontal="center" vertical="top" wrapText="1"/>
    </xf>
    <xf numFmtId="186" fontId="1" fillId="0" borderId="10" xfId="0" applyNumberFormat="1" applyFont="1" applyFill="1" applyBorder="1" applyAlignment="1">
      <alignment horizontal="center" vertical="top" wrapText="1"/>
    </xf>
    <xf numFmtId="186" fontId="1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3" fontId="1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43" fontId="1" fillId="0" borderId="11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3" fontId="1" fillId="0" borderId="22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76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3" fontId="1" fillId="0" borderId="10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27"/>
  <sheetViews>
    <sheetView tabSelected="1" view="pageBreakPreview" zoomScale="75" zoomScaleSheetLayoutView="75" zoomScalePageLayoutView="0" workbookViewId="0" topLeftCell="A316">
      <selection activeCell="D41" sqref="D41"/>
    </sheetView>
  </sheetViews>
  <sheetFormatPr defaultColWidth="9.140625" defaultRowHeight="12.75"/>
  <cols>
    <col min="1" max="1" width="65.8515625" style="0" customWidth="1"/>
    <col min="2" max="2" width="15.7109375" style="0" customWidth="1"/>
    <col min="3" max="3" width="19.00390625" style="0" customWidth="1"/>
    <col min="4" max="4" width="18.28125" style="0" customWidth="1"/>
    <col min="5" max="5" width="17.140625" style="0" customWidth="1"/>
    <col min="6" max="6" width="17.00390625" style="0" customWidth="1"/>
    <col min="7" max="7" width="16.7109375" style="0" customWidth="1"/>
    <col min="8" max="8" width="18.00390625" style="0" customWidth="1"/>
    <col min="9" max="9" width="0.5625" style="0" hidden="1" customWidth="1"/>
    <col min="11" max="11" width="14.28125" style="0" customWidth="1"/>
    <col min="12" max="12" width="15.28125" style="0" customWidth="1"/>
    <col min="13" max="13" width="13.28125" style="0" customWidth="1"/>
    <col min="14" max="15" width="11.28125" style="0" customWidth="1"/>
  </cols>
  <sheetData>
    <row r="1" spans="1:9" ht="18.75">
      <c r="A1" s="125" t="s">
        <v>28</v>
      </c>
      <c r="B1" s="125"/>
      <c r="C1" s="125"/>
      <c r="D1" s="125"/>
      <c r="E1" s="125"/>
      <c r="F1" s="125"/>
      <c r="G1" s="125"/>
      <c r="H1" s="125"/>
      <c r="I1" s="125"/>
    </row>
    <row r="2" spans="1:9" ht="18.75">
      <c r="A2" s="126" t="s">
        <v>0</v>
      </c>
      <c r="B2" s="126"/>
      <c r="C2" s="126"/>
      <c r="D2" s="126"/>
      <c r="E2" s="126"/>
      <c r="F2" s="126"/>
      <c r="G2" s="126"/>
      <c r="H2" s="126"/>
      <c r="I2" s="1"/>
    </row>
    <row r="3" spans="1:9" ht="18.75">
      <c r="A3" s="126" t="s">
        <v>1</v>
      </c>
      <c r="B3" s="126"/>
      <c r="C3" s="126"/>
      <c r="D3" s="126"/>
      <c r="E3" s="126"/>
      <c r="F3" s="126"/>
      <c r="G3" s="126"/>
      <c r="H3" s="126"/>
      <c r="I3" s="1"/>
    </row>
    <row r="4" spans="1:15" ht="18.75">
      <c r="A4" s="127" t="s">
        <v>2</v>
      </c>
      <c r="B4" s="127"/>
      <c r="C4" s="127"/>
      <c r="D4" s="127"/>
      <c r="E4" s="127"/>
      <c r="F4" s="127"/>
      <c r="G4" s="127"/>
      <c r="H4" s="127"/>
      <c r="I4" s="1"/>
      <c r="K4" s="37"/>
      <c r="L4" s="54"/>
      <c r="M4" s="37"/>
      <c r="N4" s="37"/>
      <c r="O4" s="37"/>
    </row>
    <row r="5" spans="1:15" ht="18.75">
      <c r="A5" s="128" t="s">
        <v>120</v>
      </c>
      <c r="B5" s="129"/>
      <c r="C5" s="129"/>
      <c r="D5" s="129"/>
      <c r="E5" s="129"/>
      <c r="F5" s="129"/>
      <c r="G5" s="129"/>
      <c r="H5" s="129"/>
      <c r="I5" s="1"/>
      <c r="K5" s="38"/>
      <c r="L5" s="38"/>
      <c r="M5" s="38"/>
      <c r="N5" s="38"/>
      <c r="O5" s="38"/>
    </row>
    <row r="6" spans="1:15" ht="18.75">
      <c r="A6" s="1"/>
      <c r="B6" s="1"/>
      <c r="C6" s="1"/>
      <c r="D6" s="1"/>
      <c r="E6" s="1"/>
      <c r="F6" s="1"/>
      <c r="G6" s="1"/>
      <c r="H6" s="1"/>
      <c r="I6" s="1"/>
      <c r="K6" s="39"/>
      <c r="L6" s="39"/>
      <c r="M6" s="39"/>
      <c r="N6" s="39"/>
      <c r="O6" s="39"/>
    </row>
    <row r="7" spans="1:15" ht="42.75" customHeight="1">
      <c r="A7" s="130" t="s">
        <v>63</v>
      </c>
      <c r="B7" s="130" t="s">
        <v>3</v>
      </c>
      <c r="C7" s="131" t="s">
        <v>36</v>
      </c>
      <c r="D7" s="132"/>
      <c r="E7" s="133"/>
      <c r="F7" s="130" t="s">
        <v>4</v>
      </c>
      <c r="G7" s="130"/>
      <c r="H7" s="130"/>
      <c r="I7" s="5"/>
      <c r="K7" s="40"/>
      <c r="L7" s="40"/>
      <c r="M7" s="40"/>
      <c r="N7" s="40"/>
      <c r="O7" s="40"/>
    </row>
    <row r="8" spans="1:15" ht="93.75">
      <c r="A8" s="130"/>
      <c r="B8" s="130"/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5"/>
      <c r="K8" s="41"/>
      <c r="L8" s="77"/>
      <c r="M8" s="78"/>
      <c r="N8" s="77"/>
      <c r="O8" s="77"/>
    </row>
    <row r="9" spans="1:15" ht="18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32">
        <v>8</v>
      </c>
      <c r="I9" s="5"/>
      <c r="K9" s="42"/>
      <c r="L9" s="42"/>
      <c r="M9" s="42"/>
      <c r="N9" s="42"/>
      <c r="O9" s="42"/>
    </row>
    <row r="10" spans="1:15" ht="18.75">
      <c r="A10" s="134" t="s">
        <v>123</v>
      </c>
      <c r="B10" s="135"/>
      <c r="C10" s="135"/>
      <c r="D10" s="135"/>
      <c r="E10" s="135"/>
      <c r="F10" s="135"/>
      <c r="G10" s="135"/>
      <c r="H10" s="136"/>
      <c r="I10" s="5"/>
      <c r="K10" s="42"/>
      <c r="L10" s="42"/>
      <c r="M10" s="42"/>
      <c r="N10" s="42"/>
      <c r="O10" s="42"/>
    </row>
    <row r="11" spans="1:15" ht="18.75">
      <c r="A11" s="134" t="s">
        <v>124</v>
      </c>
      <c r="B11" s="135"/>
      <c r="C11" s="135"/>
      <c r="D11" s="135"/>
      <c r="E11" s="135"/>
      <c r="F11" s="135"/>
      <c r="G11" s="135"/>
      <c r="H11" s="136"/>
      <c r="I11" s="5"/>
      <c r="K11" s="42"/>
      <c r="L11" s="42"/>
      <c r="M11" s="42"/>
      <c r="N11" s="42"/>
      <c r="O11" s="42"/>
    </row>
    <row r="12" spans="1:15" ht="42.75" customHeight="1">
      <c r="A12" s="134" t="s">
        <v>125</v>
      </c>
      <c r="B12" s="135"/>
      <c r="C12" s="135"/>
      <c r="D12" s="135"/>
      <c r="E12" s="135"/>
      <c r="F12" s="135"/>
      <c r="G12" s="135"/>
      <c r="H12" s="136"/>
      <c r="I12" s="9"/>
      <c r="K12" s="41"/>
      <c r="L12" s="41"/>
      <c r="M12" s="41"/>
      <c r="N12" s="41"/>
      <c r="O12" s="41"/>
    </row>
    <row r="13" spans="1:13" ht="43.5" customHeight="1">
      <c r="A13" s="134" t="s">
        <v>126</v>
      </c>
      <c r="B13" s="135"/>
      <c r="C13" s="135"/>
      <c r="D13" s="135"/>
      <c r="E13" s="135"/>
      <c r="F13" s="135"/>
      <c r="G13" s="135"/>
      <c r="H13" s="136"/>
      <c r="I13" s="9"/>
      <c r="K13" s="40"/>
      <c r="L13" s="40"/>
      <c r="M13" s="76"/>
    </row>
    <row r="14" spans="1:9" ht="17.25" customHeight="1">
      <c r="A14" s="118" t="s">
        <v>29</v>
      </c>
      <c r="B14" s="119"/>
      <c r="C14" s="119"/>
      <c r="D14" s="119"/>
      <c r="E14" s="119"/>
      <c r="F14" s="119"/>
      <c r="G14" s="119"/>
      <c r="H14" s="120"/>
      <c r="I14" s="9"/>
    </row>
    <row r="15" spans="1:13" ht="79.5" customHeight="1">
      <c r="A15" s="68" t="s">
        <v>91</v>
      </c>
      <c r="B15" s="33" t="s">
        <v>8</v>
      </c>
      <c r="C15" s="33">
        <v>13.6</v>
      </c>
      <c r="D15" s="33">
        <v>12.1</v>
      </c>
      <c r="E15" s="69">
        <v>14.1</v>
      </c>
      <c r="F15" s="69">
        <v>14.3</v>
      </c>
      <c r="G15" s="69">
        <v>14.4</v>
      </c>
      <c r="H15" s="71">
        <v>18.1</v>
      </c>
      <c r="I15" s="9"/>
      <c r="J15" s="57"/>
      <c r="M15" s="4"/>
    </row>
    <row r="16" spans="1:13" ht="66.75" customHeight="1">
      <c r="A16" s="68" t="s">
        <v>92</v>
      </c>
      <c r="B16" s="33" t="s">
        <v>8</v>
      </c>
      <c r="C16" s="56">
        <v>0</v>
      </c>
      <c r="D16" s="56">
        <v>0</v>
      </c>
      <c r="E16" s="11">
        <v>11.5</v>
      </c>
      <c r="F16" s="11">
        <v>11.4</v>
      </c>
      <c r="G16" s="11">
        <v>11.3</v>
      </c>
      <c r="H16" s="11">
        <v>11.2</v>
      </c>
      <c r="I16" s="9"/>
      <c r="J16" s="57"/>
      <c r="M16" s="4"/>
    </row>
    <row r="17" spans="1:9" ht="22.5" customHeight="1">
      <c r="A17" s="118" t="s">
        <v>30</v>
      </c>
      <c r="B17" s="119"/>
      <c r="C17" s="119"/>
      <c r="D17" s="119"/>
      <c r="E17" s="119"/>
      <c r="F17" s="119"/>
      <c r="G17" s="119"/>
      <c r="H17" s="120"/>
      <c r="I17" s="9"/>
    </row>
    <row r="18" spans="1:9" ht="37.5">
      <c r="A18" s="12" t="s">
        <v>93</v>
      </c>
      <c r="B18" s="7" t="s">
        <v>13</v>
      </c>
      <c r="C18" s="13">
        <v>22030</v>
      </c>
      <c r="D18" s="13">
        <v>20498</v>
      </c>
      <c r="E18" s="13">
        <v>18879</v>
      </c>
      <c r="F18" s="13">
        <v>18882</v>
      </c>
      <c r="G18" s="13">
        <v>18882</v>
      </c>
      <c r="H18" s="13">
        <v>8609</v>
      </c>
      <c r="I18" s="9"/>
    </row>
    <row r="19" spans="1:9" ht="37.5">
      <c r="A19" s="12" t="s">
        <v>94</v>
      </c>
      <c r="B19" s="7" t="s">
        <v>13</v>
      </c>
      <c r="C19" s="13">
        <v>3562</v>
      </c>
      <c r="D19" s="13">
        <v>3596</v>
      </c>
      <c r="E19" s="13">
        <v>3217</v>
      </c>
      <c r="F19" s="13">
        <v>3217</v>
      </c>
      <c r="G19" s="13">
        <v>3217</v>
      </c>
      <c r="H19" s="13">
        <v>3217</v>
      </c>
      <c r="I19" s="9"/>
    </row>
    <row r="20" spans="1:9" ht="37.5">
      <c r="A20" s="12" t="s">
        <v>95</v>
      </c>
      <c r="B20" s="7" t="s">
        <v>6</v>
      </c>
      <c r="C20" s="11">
        <v>830.5</v>
      </c>
      <c r="D20" s="11">
        <v>355.3</v>
      </c>
      <c r="E20" s="18">
        <v>0</v>
      </c>
      <c r="F20" s="18">
        <v>0</v>
      </c>
      <c r="G20" s="18">
        <v>0</v>
      </c>
      <c r="H20" s="18">
        <v>0</v>
      </c>
      <c r="I20" s="9"/>
    </row>
    <row r="21" spans="1:9" ht="18.75">
      <c r="A21" s="124" t="s">
        <v>56</v>
      </c>
      <c r="B21" s="124"/>
      <c r="C21" s="124"/>
      <c r="D21" s="124"/>
      <c r="E21" s="124"/>
      <c r="F21" s="124"/>
      <c r="G21" s="124"/>
      <c r="H21" s="124"/>
      <c r="I21" s="9"/>
    </row>
    <row r="22" spans="1:9" ht="18.75">
      <c r="A22" s="10" t="s">
        <v>5</v>
      </c>
      <c r="B22" s="7" t="s">
        <v>6</v>
      </c>
      <c r="C22" s="11">
        <f aca="true" t="shared" si="0" ref="C22:I22">C24</f>
        <v>271220.7</v>
      </c>
      <c r="D22" s="11">
        <f t="shared" si="0"/>
        <v>284630.7</v>
      </c>
      <c r="E22" s="11">
        <f t="shared" si="0"/>
        <v>288921.10000000003</v>
      </c>
      <c r="F22" s="11">
        <f t="shared" si="0"/>
        <v>306475.8</v>
      </c>
      <c r="G22" s="11">
        <f t="shared" si="0"/>
        <v>324413.7</v>
      </c>
      <c r="H22" s="11">
        <f t="shared" si="0"/>
        <v>237446.1</v>
      </c>
      <c r="I22" s="15" t="e">
        <f t="shared" si="0"/>
        <v>#REF!</v>
      </c>
    </row>
    <row r="23" spans="1:9" ht="18.75">
      <c r="A23" s="10" t="s">
        <v>64</v>
      </c>
      <c r="B23" s="7"/>
      <c r="C23" s="11"/>
      <c r="D23" s="11"/>
      <c r="E23" s="11"/>
      <c r="F23" s="11"/>
      <c r="G23" s="11"/>
      <c r="H23" s="11"/>
      <c r="I23" s="15"/>
    </row>
    <row r="24" spans="1:15" ht="18.75">
      <c r="A24" s="7" t="s">
        <v>65</v>
      </c>
      <c r="B24" s="7" t="s">
        <v>6</v>
      </c>
      <c r="C24" s="11">
        <f aca="true" t="shared" si="1" ref="C24:H24">C26+C27</f>
        <v>271220.7</v>
      </c>
      <c r="D24" s="11">
        <f t="shared" si="1"/>
        <v>284630.7</v>
      </c>
      <c r="E24" s="11">
        <f t="shared" si="1"/>
        <v>288921.10000000003</v>
      </c>
      <c r="F24" s="11">
        <f t="shared" si="1"/>
        <v>306475.8</v>
      </c>
      <c r="G24" s="11">
        <f t="shared" si="1"/>
        <v>324413.7</v>
      </c>
      <c r="H24" s="11">
        <f t="shared" si="1"/>
        <v>237446.1</v>
      </c>
      <c r="I24" s="11" t="e">
        <f>#REF!+#REF!</f>
        <v>#REF!</v>
      </c>
      <c r="L24" s="4">
        <f>E24+E38+E51</f>
        <v>365935</v>
      </c>
      <c r="M24" s="4">
        <f>F24+F38+F51</f>
        <v>389741.80000000005</v>
      </c>
      <c r="N24" s="4">
        <f>G24+G38+G51</f>
        <v>413029</v>
      </c>
      <c r="O24" s="4">
        <f>H24+H38+H51</f>
        <v>301939.5</v>
      </c>
    </row>
    <row r="25" spans="1:9" ht="23.25" customHeight="1">
      <c r="A25" s="10" t="s">
        <v>64</v>
      </c>
      <c r="B25" s="7"/>
      <c r="C25" s="11"/>
      <c r="D25" s="14"/>
      <c r="E25" s="14"/>
      <c r="F25" s="11"/>
      <c r="G25" s="11"/>
      <c r="H25" s="11"/>
      <c r="I25" s="9"/>
    </row>
    <row r="26" spans="1:9" ht="39" customHeight="1">
      <c r="A26" s="8" t="s">
        <v>121</v>
      </c>
      <c r="B26" s="7" t="s">
        <v>6</v>
      </c>
      <c r="C26" s="11">
        <f>2431.7+4109+16+89734.7+1940.6+830.5+506.7+20031+96135.7+1150+1911.6+51578.7</f>
        <v>270376.2</v>
      </c>
      <c r="D26" s="11">
        <f>284630.7-D27</f>
        <v>283406.60000000003</v>
      </c>
      <c r="E26" s="11">
        <f>271943.9+15279.5+973.7</f>
        <v>288197.10000000003</v>
      </c>
      <c r="F26" s="11">
        <f>291000.1+14642.9+832.8</f>
        <v>306475.8</v>
      </c>
      <c r="G26" s="11">
        <f>308978.8+14582.4+852.5</f>
        <v>324413.7</v>
      </c>
      <c r="H26" s="11">
        <f>221108+15485.6+852.5</f>
        <v>237446.1</v>
      </c>
      <c r="I26" s="9"/>
    </row>
    <row r="27" spans="1:9" ht="35.25" customHeight="1">
      <c r="A27" s="8" t="s">
        <v>34</v>
      </c>
      <c r="B27" s="7" t="s">
        <v>6</v>
      </c>
      <c r="C27" s="11">
        <v>844.5</v>
      </c>
      <c r="D27" s="11">
        <f>743.5+480.6</f>
        <v>1224.1</v>
      </c>
      <c r="E27" s="18">
        <f>689+35</f>
        <v>724</v>
      </c>
      <c r="F27" s="18">
        <v>0</v>
      </c>
      <c r="G27" s="18">
        <v>0</v>
      </c>
      <c r="H27" s="18">
        <v>0</v>
      </c>
      <c r="I27" s="9"/>
    </row>
    <row r="28" spans="1:9" ht="18.75">
      <c r="A28" s="7" t="s">
        <v>66</v>
      </c>
      <c r="B28" s="7" t="s">
        <v>6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9"/>
    </row>
    <row r="29" spans="1:9" ht="37.5" customHeight="1">
      <c r="A29" s="134" t="s">
        <v>127</v>
      </c>
      <c r="B29" s="135"/>
      <c r="C29" s="135"/>
      <c r="D29" s="135"/>
      <c r="E29" s="135"/>
      <c r="F29" s="135"/>
      <c r="G29" s="135"/>
      <c r="H29" s="136"/>
      <c r="I29" s="9"/>
    </row>
    <row r="30" spans="1:9" ht="24.75" customHeight="1">
      <c r="A30" s="118" t="s">
        <v>29</v>
      </c>
      <c r="B30" s="119"/>
      <c r="C30" s="119"/>
      <c r="D30" s="119"/>
      <c r="E30" s="119"/>
      <c r="F30" s="119"/>
      <c r="G30" s="119"/>
      <c r="H30" s="120"/>
      <c r="I30" s="9"/>
    </row>
    <row r="31" spans="1:9" ht="79.5" customHeight="1">
      <c r="A31" s="10" t="s">
        <v>96</v>
      </c>
      <c r="B31" s="7" t="s">
        <v>8</v>
      </c>
      <c r="C31" s="7">
        <v>7.9</v>
      </c>
      <c r="D31" s="17">
        <v>7.4</v>
      </c>
      <c r="E31" s="17">
        <v>11.6</v>
      </c>
      <c r="F31" s="17">
        <v>11.9</v>
      </c>
      <c r="G31" s="17">
        <v>12.1</v>
      </c>
      <c r="H31" s="17">
        <v>8.4</v>
      </c>
      <c r="I31" s="9"/>
    </row>
    <row r="32" spans="1:9" ht="60" customHeight="1">
      <c r="A32" s="10" t="s">
        <v>97</v>
      </c>
      <c r="B32" s="7" t="s">
        <v>8</v>
      </c>
      <c r="C32" s="56">
        <v>0</v>
      </c>
      <c r="D32" s="56">
        <v>0</v>
      </c>
      <c r="E32" s="16">
        <v>10.1</v>
      </c>
      <c r="F32" s="16">
        <v>10.1</v>
      </c>
      <c r="G32" s="16">
        <v>10</v>
      </c>
      <c r="H32" s="16">
        <v>10</v>
      </c>
      <c r="I32" s="9"/>
    </row>
    <row r="33" spans="1:9" ht="18.75" customHeight="1">
      <c r="A33" s="118" t="s">
        <v>30</v>
      </c>
      <c r="B33" s="119"/>
      <c r="C33" s="119"/>
      <c r="D33" s="119"/>
      <c r="E33" s="119"/>
      <c r="F33" s="119"/>
      <c r="G33" s="119"/>
      <c r="H33" s="120"/>
      <c r="I33" s="9"/>
    </row>
    <row r="34" spans="1:9" ht="37.5">
      <c r="A34" s="10" t="s">
        <v>98</v>
      </c>
      <c r="B34" s="7" t="s">
        <v>13</v>
      </c>
      <c r="C34" s="13">
        <v>6506</v>
      </c>
      <c r="D34" s="13">
        <v>6706</v>
      </c>
      <c r="E34" s="13">
        <v>6648</v>
      </c>
      <c r="F34" s="13">
        <v>6673</v>
      </c>
      <c r="G34" s="13">
        <v>6673</v>
      </c>
      <c r="H34" s="13">
        <v>6410</v>
      </c>
      <c r="I34" s="9"/>
    </row>
    <row r="35" spans="1:9" ht="18.75">
      <c r="A35" s="118" t="s">
        <v>57</v>
      </c>
      <c r="B35" s="119"/>
      <c r="C35" s="119"/>
      <c r="D35" s="119"/>
      <c r="E35" s="119"/>
      <c r="F35" s="119"/>
      <c r="G35" s="119"/>
      <c r="H35" s="120"/>
      <c r="I35" s="9"/>
    </row>
    <row r="36" spans="1:9" ht="18.75">
      <c r="A36" s="10" t="s">
        <v>5</v>
      </c>
      <c r="B36" s="7" t="s">
        <v>6</v>
      </c>
      <c r="C36" s="11">
        <f aca="true" t="shared" si="2" ref="C36:H36">C38</f>
        <v>37250.700000000004</v>
      </c>
      <c r="D36" s="11">
        <f t="shared" si="2"/>
        <v>41523.1</v>
      </c>
      <c r="E36" s="11">
        <f t="shared" si="2"/>
        <v>68245.9</v>
      </c>
      <c r="F36" s="11">
        <f t="shared" si="2"/>
        <v>74145.1</v>
      </c>
      <c r="G36" s="11">
        <f t="shared" si="2"/>
        <v>79105.7</v>
      </c>
      <c r="H36" s="11">
        <f t="shared" si="2"/>
        <v>55679.8</v>
      </c>
      <c r="I36" s="9"/>
    </row>
    <row r="37" spans="1:9" ht="18.75">
      <c r="A37" s="10" t="s">
        <v>33</v>
      </c>
      <c r="B37" s="7"/>
      <c r="C37" s="11"/>
      <c r="D37" s="11"/>
      <c r="E37" s="11"/>
      <c r="F37" s="11"/>
      <c r="G37" s="11"/>
      <c r="H37" s="11"/>
      <c r="I37" s="9"/>
    </row>
    <row r="38" spans="1:9" ht="18.75">
      <c r="A38" s="7" t="s">
        <v>65</v>
      </c>
      <c r="B38" s="7" t="s">
        <v>6</v>
      </c>
      <c r="C38" s="11">
        <f aca="true" t="shared" si="3" ref="C38:H38">C40+C41</f>
        <v>37250.700000000004</v>
      </c>
      <c r="D38" s="11">
        <f t="shared" si="3"/>
        <v>41523.1</v>
      </c>
      <c r="E38" s="11">
        <f t="shared" si="3"/>
        <v>68245.9</v>
      </c>
      <c r="F38" s="11">
        <f t="shared" si="3"/>
        <v>74145.1</v>
      </c>
      <c r="G38" s="11">
        <f t="shared" si="3"/>
        <v>79105.7</v>
      </c>
      <c r="H38" s="11">
        <f t="shared" si="3"/>
        <v>55679.8</v>
      </c>
      <c r="I38" s="9"/>
    </row>
    <row r="39" spans="1:9" ht="18.75">
      <c r="A39" s="10" t="s">
        <v>64</v>
      </c>
      <c r="B39" s="7"/>
      <c r="C39" s="11"/>
      <c r="D39" s="11"/>
      <c r="E39" s="11"/>
      <c r="F39" s="11"/>
      <c r="G39" s="11"/>
      <c r="H39" s="11"/>
      <c r="I39" s="9"/>
    </row>
    <row r="40" spans="1:9" ht="37.5">
      <c r="A40" s="8" t="s">
        <v>121</v>
      </c>
      <c r="B40" s="7" t="s">
        <v>6</v>
      </c>
      <c r="C40" s="11">
        <f>310.1+7092.8+7063.8+22767.1+16.9</f>
        <v>37250.700000000004</v>
      </c>
      <c r="D40" s="11">
        <v>41523.1</v>
      </c>
      <c r="E40" s="11">
        <v>68245.9</v>
      </c>
      <c r="F40" s="11">
        <v>74145.1</v>
      </c>
      <c r="G40" s="11">
        <v>79105.7</v>
      </c>
      <c r="H40" s="11">
        <v>55679.8</v>
      </c>
      <c r="I40" s="9"/>
    </row>
    <row r="41" spans="1:9" ht="18.75">
      <c r="A41" s="8" t="s">
        <v>34</v>
      </c>
      <c r="B41" s="7" t="s">
        <v>6</v>
      </c>
      <c r="C41" s="18">
        <v>0</v>
      </c>
      <c r="D41" s="18">
        <v>0</v>
      </c>
      <c r="E41" s="55">
        <v>0</v>
      </c>
      <c r="F41" s="55">
        <v>0</v>
      </c>
      <c r="G41" s="55">
        <v>0</v>
      </c>
      <c r="H41" s="55">
        <v>0</v>
      </c>
      <c r="I41" s="9"/>
    </row>
    <row r="42" spans="1:9" ht="18.75">
      <c r="A42" s="7" t="s">
        <v>66</v>
      </c>
      <c r="B42" s="7" t="s">
        <v>6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9"/>
    </row>
    <row r="43" spans="1:9" ht="18.75" customHeight="1">
      <c r="A43" s="118" t="s">
        <v>128</v>
      </c>
      <c r="B43" s="119"/>
      <c r="C43" s="119"/>
      <c r="D43" s="119"/>
      <c r="E43" s="119"/>
      <c r="F43" s="119"/>
      <c r="G43" s="119"/>
      <c r="H43" s="120"/>
      <c r="I43" s="9"/>
    </row>
    <row r="44" spans="1:9" ht="18.75">
      <c r="A44" s="118" t="s">
        <v>29</v>
      </c>
      <c r="B44" s="119"/>
      <c r="C44" s="119"/>
      <c r="D44" s="119"/>
      <c r="E44" s="119"/>
      <c r="F44" s="119"/>
      <c r="G44" s="119"/>
      <c r="H44" s="120"/>
      <c r="I44" s="9"/>
    </row>
    <row r="45" spans="1:9" ht="78.75" customHeight="1">
      <c r="A45" s="10" t="s">
        <v>99</v>
      </c>
      <c r="B45" s="7" t="s">
        <v>8</v>
      </c>
      <c r="C45" s="17">
        <v>15.2</v>
      </c>
      <c r="D45" s="7">
        <v>15.3</v>
      </c>
      <c r="E45" s="17">
        <v>16.7</v>
      </c>
      <c r="F45" s="17">
        <v>16.5</v>
      </c>
      <c r="G45" s="17">
        <v>16.4</v>
      </c>
      <c r="H45" s="17">
        <v>14.4</v>
      </c>
      <c r="I45" s="9"/>
    </row>
    <row r="46" spans="1:9" ht="18.75">
      <c r="A46" s="124" t="s">
        <v>30</v>
      </c>
      <c r="B46" s="124"/>
      <c r="C46" s="124"/>
      <c r="D46" s="124"/>
      <c r="E46" s="124"/>
      <c r="F46" s="124"/>
      <c r="G46" s="124"/>
      <c r="H46" s="124"/>
      <c r="I46" s="9"/>
    </row>
    <row r="47" spans="1:9" ht="37.5">
      <c r="A47" s="12" t="s">
        <v>100</v>
      </c>
      <c r="B47" s="7" t="s">
        <v>13</v>
      </c>
      <c r="C47" s="13">
        <v>657</v>
      </c>
      <c r="D47" s="13">
        <v>659</v>
      </c>
      <c r="E47" s="13">
        <v>592</v>
      </c>
      <c r="F47" s="13">
        <v>592</v>
      </c>
      <c r="G47" s="13">
        <v>592</v>
      </c>
      <c r="H47" s="13">
        <v>592</v>
      </c>
      <c r="I47" s="9"/>
    </row>
    <row r="48" spans="1:9" ht="18.75">
      <c r="A48" s="118" t="s">
        <v>58</v>
      </c>
      <c r="B48" s="119"/>
      <c r="C48" s="119"/>
      <c r="D48" s="119"/>
      <c r="E48" s="119"/>
      <c r="F48" s="119"/>
      <c r="G48" s="119"/>
      <c r="H48" s="120"/>
      <c r="I48" s="9"/>
    </row>
    <row r="49" spans="1:9" ht="18.75">
      <c r="A49" s="10" t="s">
        <v>5</v>
      </c>
      <c r="B49" s="7" t="s">
        <v>6</v>
      </c>
      <c r="C49" s="11">
        <f aca="true" t="shared" si="4" ref="C49:I49">C51</f>
        <v>7214.3</v>
      </c>
      <c r="D49" s="11">
        <f t="shared" si="4"/>
        <v>8462.1</v>
      </c>
      <c r="E49" s="11">
        <f t="shared" si="4"/>
        <v>8768</v>
      </c>
      <c r="F49" s="11">
        <f t="shared" si="4"/>
        <v>9120.9</v>
      </c>
      <c r="G49" s="11">
        <f t="shared" si="4"/>
        <v>9509.6</v>
      </c>
      <c r="H49" s="11">
        <f t="shared" si="4"/>
        <v>8813.6</v>
      </c>
      <c r="I49" s="11">
        <f t="shared" si="4"/>
        <v>0</v>
      </c>
    </row>
    <row r="50" spans="1:9" ht="18.75">
      <c r="A50" s="10" t="s">
        <v>33</v>
      </c>
      <c r="B50" s="7"/>
      <c r="C50" s="11"/>
      <c r="D50" s="11"/>
      <c r="E50" s="11"/>
      <c r="F50" s="11"/>
      <c r="G50" s="11"/>
      <c r="H50" s="11"/>
      <c r="I50" s="11"/>
    </row>
    <row r="51" spans="1:9" ht="18.75">
      <c r="A51" s="7" t="s">
        <v>65</v>
      </c>
      <c r="B51" s="7" t="s">
        <v>6</v>
      </c>
      <c r="C51" s="11">
        <f aca="true" t="shared" si="5" ref="C51:H51">C53+C54</f>
        <v>7214.3</v>
      </c>
      <c r="D51" s="11">
        <f t="shared" si="5"/>
        <v>8462.1</v>
      </c>
      <c r="E51" s="11">
        <f t="shared" si="5"/>
        <v>8768</v>
      </c>
      <c r="F51" s="11">
        <f t="shared" si="5"/>
        <v>9120.9</v>
      </c>
      <c r="G51" s="11">
        <f t="shared" si="5"/>
        <v>9509.6</v>
      </c>
      <c r="H51" s="11">
        <f t="shared" si="5"/>
        <v>8813.6</v>
      </c>
      <c r="I51" s="9"/>
    </row>
    <row r="52" spans="1:9" ht="18.75">
      <c r="A52" s="10" t="s">
        <v>64</v>
      </c>
      <c r="B52" s="7"/>
      <c r="C52" s="11"/>
      <c r="D52" s="11"/>
      <c r="E52" s="11"/>
      <c r="F52" s="11"/>
      <c r="G52" s="11"/>
      <c r="H52" s="11"/>
      <c r="I52" s="9"/>
    </row>
    <row r="53" spans="1:9" ht="37.5">
      <c r="A53" s="8" t="s">
        <v>121</v>
      </c>
      <c r="B53" s="7" t="s">
        <v>6</v>
      </c>
      <c r="C53" s="11">
        <v>7214.3</v>
      </c>
      <c r="D53" s="11">
        <v>8462.1</v>
      </c>
      <c r="E53" s="11">
        <v>8768</v>
      </c>
      <c r="F53" s="11">
        <v>9120.9</v>
      </c>
      <c r="G53" s="11">
        <v>9509.6</v>
      </c>
      <c r="H53" s="11">
        <v>8813.6</v>
      </c>
      <c r="I53" s="9"/>
    </row>
    <row r="54" spans="1:9" ht="18.75">
      <c r="A54" s="8" t="s">
        <v>34</v>
      </c>
      <c r="B54" s="7" t="s">
        <v>6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9"/>
    </row>
    <row r="55" spans="1:9" ht="18.75">
      <c r="A55" s="7" t="s">
        <v>66</v>
      </c>
      <c r="B55" s="7" t="s">
        <v>6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9"/>
    </row>
    <row r="56" spans="1:9" ht="18.75">
      <c r="A56" s="118" t="s">
        <v>67</v>
      </c>
      <c r="B56" s="119"/>
      <c r="C56" s="119"/>
      <c r="D56" s="119"/>
      <c r="E56" s="119"/>
      <c r="F56" s="119"/>
      <c r="G56" s="119"/>
      <c r="H56" s="120"/>
      <c r="I56" s="9"/>
    </row>
    <row r="57" spans="1:9" ht="18.75">
      <c r="A57" s="10" t="s">
        <v>5</v>
      </c>
      <c r="B57" s="7" t="s">
        <v>6</v>
      </c>
      <c r="C57" s="11">
        <f aca="true" t="shared" si="6" ref="C57:H57">C59</f>
        <v>315685.7</v>
      </c>
      <c r="D57" s="11">
        <f t="shared" si="6"/>
        <v>334615.89999999997</v>
      </c>
      <c r="E57" s="11">
        <f t="shared" si="6"/>
        <v>365935</v>
      </c>
      <c r="F57" s="11">
        <f t="shared" si="6"/>
        <v>389741.80000000005</v>
      </c>
      <c r="G57" s="11">
        <f t="shared" si="6"/>
        <v>413029</v>
      </c>
      <c r="H57" s="11">
        <f t="shared" si="6"/>
        <v>301939.5</v>
      </c>
      <c r="I57" s="9"/>
    </row>
    <row r="58" spans="1:9" ht="18.75">
      <c r="A58" s="10" t="s">
        <v>33</v>
      </c>
      <c r="B58" s="7"/>
      <c r="C58" s="11"/>
      <c r="D58" s="11"/>
      <c r="E58" s="11"/>
      <c r="F58" s="11"/>
      <c r="G58" s="11"/>
      <c r="H58" s="11"/>
      <c r="I58" s="9"/>
    </row>
    <row r="59" spans="1:9" ht="18.75">
      <c r="A59" s="7" t="s">
        <v>65</v>
      </c>
      <c r="B59" s="7" t="s">
        <v>6</v>
      </c>
      <c r="C59" s="11">
        <f aca="true" t="shared" si="7" ref="C59:H59">C61+C62</f>
        <v>315685.7</v>
      </c>
      <c r="D59" s="11">
        <f t="shared" si="7"/>
        <v>334615.89999999997</v>
      </c>
      <c r="E59" s="11">
        <f t="shared" si="7"/>
        <v>365935</v>
      </c>
      <c r="F59" s="11">
        <f t="shared" si="7"/>
        <v>389741.80000000005</v>
      </c>
      <c r="G59" s="11">
        <f t="shared" si="7"/>
        <v>413029</v>
      </c>
      <c r="H59" s="11">
        <f t="shared" si="7"/>
        <v>301939.5</v>
      </c>
      <c r="I59" s="9"/>
    </row>
    <row r="60" spans="1:9" ht="18.75">
      <c r="A60" s="10" t="s">
        <v>64</v>
      </c>
      <c r="B60" s="7"/>
      <c r="C60" s="11"/>
      <c r="D60" s="11"/>
      <c r="E60" s="11"/>
      <c r="F60" s="11"/>
      <c r="G60" s="11"/>
      <c r="H60" s="11"/>
      <c r="I60" s="9"/>
    </row>
    <row r="61" spans="1:9" ht="37.5">
      <c r="A61" s="8" t="s">
        <v>121</v>
      </c>
      <c r="B61" s="7" t="s">
        <v>6</v>
      </c>
      <c r="C61" s="11">
        <f aca="true" t="shared" si="8" ref="C61:I63">C26+C40+C53</f>
        <v>314841.2</v>
      </c>
      <c r="D61" s="11">
        <f t="shared" si="8"/>
        <v>333391.8</v>
      </c>
      <c r="E61" s="11">
        <f t="shared" si="8"/>
        <v>365211</v>
      </c>
      <c r="F61" s="11">
        <f t="shared" si="8"/>
        <v>389741.80000000005</v>
      </c>
      <c r="G61" s="11">
        <f t="shared" si="8"/>
        <v>413029</v>
      </c>
      <c r="H61" s="11">
        <f t="shared" si="8"/>
        <v>301939.5</v>
      </c>
      <c r="I61" s="80">
        <f t="shared" si="8"/>
        <v>0</v>
      </c>
    </row>
    <row r="62" spans="1:9" ht="18.75">
      <c r="A62" s="8" t="s">
        <v>34</v>
      </c>
      <c r="B62" s="7" t="s">
        <v>6</v>
      </c>
      <c r="C62" s="18">
        <f t="shared" si="8"/>
        <v>844.5</v>
      </c>
      <c r="D62" s="18">
        <f t="shared" si="8"/>
        <v>1224.1</v>
      </c>
      <c r="E62" s="18">
        <f t="shared" si="8"/>
        <v>724</v>
      </c>
      <c r="F62" s="18">
        <f t="shared" si="8"/>
        <v>0</v>
      </c>
      <c r="G62" s="18">
        <f t="shared" si="8"/>
        <v>0</v>
      </c>
      <c r="H62" s="18">
        <f t="shared" si="8"/>
        <v>0</v>
      </c>
      <c r="I62" s="9"/>
    </row>
    <row r="63" spans="1:9" ht="18.75">
      <c r="A63" s="7" t="s">
        <v>66</v>
      </c>
      <c r="B63" s="7" t="s">
        <v>6</v>
      </c>
      <c r="C63" s="18">
        <f t="shared" si="8"/>
        <v>0</v>
      </c>
      <c r="D63" s="18">
        <f t="shared" si="8"/>
        <v>0</v>
      </c>
      <c r="E63" s="18">
        <f t="shared" si="8"/>
        <v>0</v>
      </c>
      <c r="F63" s="18">
        <f t="shared" si="8"/>
        <v>0</v>
      </c>
      <c r="G63" s="18">
        <f t="shared" si="8"/>
        <v>0</v>
      </c>
      <c r="H63" s="18">
        <f t="shared" si="8"/>
        <v>0</v>
      </c>
      <c r="I63" s="9"/>
    </row>
    <row r="64" spans="1:9" ht="29.25" customHeight="1">
      <c r="A64" s="124" t="s">
        <v>129</v>
      </c>
      <c r="B64" s="124"/>
      <c r="C64" s="124"/>
      <c r="D64" s="124"/>
      <c r="E64" s="124"/>
      <c r="F64" s="124"/>
      <c r="G64" s="124"/>
      <c r="H64" s="124"/>
      <c r="I64" s="19"/>
    </row>
    <row r="65" spans="1:9" ht="18.75" customHeight="1">
      <c r="A65" s="118" t="s">
        <v>130</v>
      </c>
      <c r="B65" s="119"/>
      <c r="C65" s="119"/>
      <c r="D65" s="119"/>
      <c r="E65" s="119"/>
      <c r="F65" s="119"/>
      <c r="G65" s="119"/>
      <c r="H65" s="120"/>
      <c r="I65" s="19"/>
    </row>
    <row r="66" spans="1:9" ht="18.75">
      <c r="A66" s="118" t="s">
        <v>29</v>
      </c>
      <c r="B66" s="119"/>
      <c r="C66" s="119"/>
      <c r="D66" s="119"/>
      <c r="E66" s="119"/>
      <c r="F66" s="119"/>
      <c r="G66" s="119"/>
      <c r="H66" s="120"/>
      <c r="I66" s="19"/>
    </row>
    <row r="67" spans="1:9" ht="56.25">
      <c r="A67" s="21" t="s">
        <v>119</v>
      </c>
      <c r="B67" s="7" t="s">
        <v>8</v>
      </c>
      <c r="C67" s="60">
        <v>100</v>
      </c>
      <c r="D67" s="60">
        <v>99.9</v>
      </c>
      <c r="E67" s="60">
        <v>0</v>
      </c>
      <c r="F67" s="60">
        <v>0</v>
      </c>
      <c r="G67" s="60">
        <v>0</v>
      </c>
      <c r="H67" s="60">
        <v>0</v>
      </c>
      <c r="I67" s="19"/>
    </row>
    <row r="68" spans="1:9" ht="105" customHeight="1">
      <c r="A68" s="10" t="s">
        <v>116</v>
      </c>
      <c r="B68" s="7" t="s">
        <v>8</v>
      </c>
      <c r="C68" s="60">
        <v>0</v>
      </c>
      <c r="D68" s="60">
        <v>0</v>
      </c>
      <c r="E68" s="11">
        <v>98.4</v>
      </c>
      <c r="F68" s="11">
        <v>98.5</v>
      </c>
      <c r="G68" s="11">
        <v>98.7</v>
      </c>
      <c r="H68" s="11">
        <v>99</v>
      </c>
      <c r="I68" s="19"/>
    </row>
    <row r="69" spans="1:9" ht="58.5" customHeight="1">
      <c r="A69" s="10" t="s">
        <v>117</v>
      </c>
      <c r="B69" s="7" t="s">
        <v>8</v>
      </c>
      <c r="C69" s="60">
        <v>0</v>
      </c>
      <c r="D69" s="60">
        <v>0</v>
      </c>
      <c r="E69" s="11">
        <v>58</v>
      </c>
      <c r="F69" s="11">
        <v>68.5</v>
      </c>
      <c r="G69" s="11">
        <v>79</v>
      </c>
      <c r="H69" s="11">
        <v>89.5</v>
      </c>
      <c r="I69" s="19"/>
    </row>
    <row r="70" spans="1:9" ht="32.25" customHeight="1">
      <c r="A70" s="118" t="s">
        <v>32</v>
      </c>
      <c r="B70" s="119"/>
      <c r="C70" s="119"/>
      <c r="D70" s="119"/>
      <c r="E70" s="119"/>
      <c r="F70" s="119"/>
      <c r="G70" s="119"/>
      <c r="H70" s="120"/>
      <c r="I70" s="19"/>
    </row>
    <row r="71" spans="1:12" ht="42.75" customHeight="1">
      <c r="A71" s="6" t="s">
        <v>118</v>
      </c>
      <c r="B71" s="7" t="s">
        <v>13</v>
      </c>
      <c r="C71" s="13">
        <v>5218</v>
      </c>
      <c r="D71" s="13">
        <v>5554</v>
      </c>
      <c r="E71" s="13">
        <v>5540</v>
      </c>
      <c r="F71" s="13">
        <v>5540</v>
      </c>
      <c r="G71" s="13">
        <v>5540</v>
      </c>
      <c r="H71" s="13">
        <v>5540</v>
      </c>
      <c r="I71" s="19"/>
      <c r="L71">
        <f>SUM(D71:D71)</f>
        <v>5554</v>
      </c>
    </row>
    <row r="72" spans="1:9" ht="18.75">
      <c r="A72" s="118" t="s">
        <v>59</v>
      </c>
      <c r="B72" s="119"/>
      <c r="C72" s="119"/>
      <c r="D72" s="119"/>
      <c r="E72" s="119"/>
      <c r="F72" s="119"/>
      <c r="G72" s="119"/>
      <c r="H72" s="120"/>
      <c r="I72" s="19"/>
    </row>
    <row r="73" spans="1:9" ht="18.75">
      <c r="A73" s="10" t="s">
        <v>5</v>
      </c>
      <c r="B73" s="7" t="s">
        <v>6</v>
      </c>
      <c r="C73" s="11">
        <f aca="true" t="shared" si="9" ref="C73:H73">C75+C79</f>
        <v>24291.7</v>
      </c>
      <c r="D73" s="11">
        <f t="shared" si="9"/>
        <v>29078.8</v>
      </c>
      <c r="E73" s="11">
        <f t="shared" si="9"/>
        <v>33218.5</v>
      </c>
      <c r="F73" s="11">
        <f t="shared" si="9"/>
        <v>37277.5</v>
      </c>
      <c r="G73" s="11">
        <f t="shared" si="9"/>
        <v>42042.9</v>
      </c>
      <c r="H73" s="11">
        <f t="shared" si="9"/>
        <v>30429</v>
      </c>
      <c r="I73" s="19"/>
    </row>
    <row r="74" spans="1:9" ht="18.75">
      <c r="A74" s="10" t="s">
        <v>64</v>
      </c>
      <c r="B74" s="7"/>
      <c r="C74" s="11"/>
      <c r="D74" s="11"/>
      <c r="E74" s="11"/>
      <c r="F74" s="11"/>
      <c r="G74" s="11"/>
      <c r="H74" s="11"/>
      <c r="I74" s="19"/>
    </row>
    <row r="75" spans="1:9" ht="18.75">
      <c r="A75" s="7" t="s">
        <v>65</v>
      </c>
      <c r="B75" s="7" t="s">
        <v>6</v>
      </c>
      <c r="C75" s="11">
        <v>21539.4</v>
      </c>
      <c r="D75" s="11">
        <v>24389.1</v>
      </c>
      <c r="E75" s="11">
        <f>28768.5-250</f>
        <v>28518.5</v>
      </c>
      <c r="F75" s="11">
        <v>32477.5</v>
      </c>
      <c r="G75" s="11">
        <v>37142.9</v>
      </c>
      <c r="H75" s="11">
        <v>25529</v>
      </c>
      <c r="I75" s="19"/>
    </row>
    <row r="76" spans="1:9" ht="18.75">
      <c r="A76" s="10" t="s">
        <v>64</v>
      </c>
      <c r="B76" s="7"/>
      <c r="C76" s="11"/>
      <c r="D76" s="11"/>
      <c r="E76" s="11"/>
      <c r="F76" s="11"/>
      <c r="G76" s="11"/>
      <c r="H76" s="11"/>
      <c r="I76" s="19"/>
    </row>
    <row r="77" spans="1:9" ht="37.5">
      <c r="A77" s="8" t="s">
        <v>121</v>
      </c>
      <c r="B77" s="7" t="s">
        <v>6</v>
      </c>
      <c r="C77" s="11">
        <v>21539.4</v>
      </c>
      <c r="D77" s="11">
        <v>24389.1</v>
      </c>
      <c r="E77" s="11">
        <f>28768.5-250</f>
        <v>28518.5</v>
      </c>
      <c r="F77" s="11">
        <v>32477.5</v>
      </c>
      <c r="G77" s="11">
        <v>37142.9</v>
      </c>
      <c r="H77" s="11">
        <v>25529</v>
      </c>
      <c r="I77" s="19"/>
    </row>
    <row r="78" spans="1:9" ht="18.75">
      <c r="A78" s="8" t="s">
        <v>34</v>
      </c>
      <c r="B78" s="7" t="s">
        <v>6</v>
      </c>
      <c r="C78" s="60">
        <v>0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19"/>
    </row>
    <row r="79" spans="1:9" ht="18.75">
      <c r="A79" s="7" t="s">
        <v>66</v>
      </c>
      <c r="B79" s="7" t="s">
        <v>6</v>
      </c>
      <c r="C79" s="11">
        <f>2752.3</f>
        <v>2752.3</v>
      </c>
      <c r="D79" s="11">
        <f>4689.7</f>
        <v>4689.7</v>
      </c>
      <c r="E79" s="11">
        <f>4700</f>
        <v>4700</v>
      </c>
      <c r="F79" s="11">
        <v>4800</v>
      </c>
      <c r="G79" s="11">
        <v>4900</v>
      </c>
      <c r="H79" s="11">
        <v>4900</v>
      </c>
      <c r="I79" s="19"/>
    </row>
    <row r="80" spans="1:9" ht="18.75">
      <c r="A80" s="118" t="s">
        <v>68</v>
      </c>
      <c r="B80" s="119"/>
      <c r="C80" s="119"/>
      <c r="D80" s="119"/>
      <c r="E80" s="119"/>
      <c r="F80" s="119"/>
      <c r="G80" s="119"/>
      <c r="H80" s="120"/>
      <c r="I80" s="19"/>
    </row>
    <row r="81" spans="1:9" ht="18.75">
      <c r="A81" s="10" t="s">
        <v>5</v>
      </c>
      <c r="B81" s="7" t="s">
        <v>6</v>
      </c>
      <c r="C81" s="81">
        <f aca="true" t="shared" si="10" ref="C81:I81">C73</f>
        <v>24291.7</v>
      </c>
      <c r="D81" s="81">
        <f t="shared" si="10"/>
        <v>29078.8</v>
      </c>
      <c r="E81" s="81">
        <f t="shared" si="10"/>
        <v>33218.5</v>
      </c>
      <c r="F81" s="81">
        <f t="shared" si="10"/>
        <v>37277.5</v>
      </c>
      <c r="G81" s="81">
        <f t="shared" si="10"/>
        <v>42042.9</v>
      </c>
      <c r="H81" s="81">
        <f t="shared" si="10"/>
        <v>30429</v>
      </c>
      <c r="I81" s="81">
        <f t="shared" si="10"/>
        <v>0</v>
      </c>
    </row>
    <row r="82" spans="1:9" ht="18.75">
      <c r="A82" s="10" t="s">
        <v>33</v>
      </c>
      <c r="B82" s="7"/>
      <c r="C82" s="11"/>
      <c r="D82" s="11"/>
      <c r="E82" s="11"/>
      <c r="F82" s="11"/>
      <c r="G82" s="11"/>
      <c r="H82" s="11"/>
      <c r="I82" s="19"/>
    </row>
    <row r="83" spans="1:9" ht="18.75">
      <c r="A83" s="7" t="s">
        <v>65</v>
      </c>
      <c r="B83" s="7" t="s">
        <v>6</v>
      </c>
      <c r="C83" s="11">
        <f aca="true" t="shared" si="11" ref="C83:H83">C75</f>
        <v>21539.4</v>
      </c>
      <c r="D83" s="11">
        <f t="shared" si="11"/>
        <v>24389.1</v>
      </c>
      <c r="E83" s="11">
        <f t="shared" si="11"/>
        <v>28518.5</v>
      </c>
      <c r="F83" s="11">
        <f t="shared" si="11"/>
        <v>32477.5</v>
      </c>
      <c r="G83" s="11">
        <f t="shared" si="11"/>
        <v>37142.9</v>
      </c>
      <c r="H83" s="11">
        <f t="shared" si="11"/>
        <v>25529</v>
      </c>
      <c r="I83" s="19"/>
    </row>
    <row r="84" spans="1:9" ht="18.75">
      <c r="A84" s="10" t="s">
        <v>64</v>
      </c>
      <c r="B84" s="7"/>
      <c r="C84" s="11"/>
      <c r="D84" s="11"/>
      <c r="E84" s="11"/>
      <c r="F84" s="11"/>
      <c r="G84" s="11"/>
      <c r="H84" s="11"/>
      <c r="I84" s="19"/>
    </row>
    <row r="85" spans="1:9" ht="37.5">
      <c r="A85" s="8" t="s">
        <v>121</v>
      </c>
      <c r="B85" s="7" t="s">
        <v>6</v>
      </c>
      <c r="C85" s="11">
        <f aca="true" t="shared" si="12" ref="C85:H87">C77</f>
        <v>21539.4</v>
      </c>
      <c r="D85" s="11">
        <f t="shared" si="12"/>
        <v>24389.1</v>
      </c>
      <c r="E85" s="11">
        <f t="shared" si="12"/>
        <v>28518.5</v>
      </c>
      <c r="F85" s="11">
        <f t="shared" si="12"/>
        <v>32477.5</v>
      </c>
      <c r="G85" s="11">
        <f t="shared" si="12"/>
        <v>37142.9</v>
      </c>
      <c r="H85" s="11">
        <f t="shared" si="12"/>
        <v>25529</v>
      </c>
      <c r="I85" s="19"/>
    </row>
    <row r="86" spans="1:9" ht="18.75">
      <c r="A86" s="8" t="s">
        <v>34</v>
      </c>
      <c r="B86" s="7" t="s">
        <v>6</v>
      </c>
      <c r="C86" s="18">
        <f t="shared" si="12"/>
        <v>0</v>
      </c>
      <c r="D86" s="18">
        <f t="shared" si="12"/>
        <v>0</v>
      </c>
      <c r="E86" s="18">
        <f t="shared" si="12"/>
        <v>0</v>
      </c>
      <c r="F86" s="18">
        <f t="shared" si="12"/>
        <v>0</v>
      </c>
      <c r="G86" s="18">
        <f t="shared" si="12"/>
        <v>0</v>
      </c>
      <c r="H86" s="18">
        <f t="shared" si="12"/>
        <v>0</v>
      </c>
      <c r="I86" s="19"/>
    </row>
    <row r="87" spans="1:9" ht="18.75">
      <c r="A87" s="7" t="s">
        <v>66</v>
      </c>
      <c r="B87" s="7" t="s">
        <v>6</v>
      </c>
      <c r="C87" s="11">
        <f t="shared" si="12"/>
        <v>2752.3</v>
      </c>
      <c r="D87" s="11">
        <f t="shared" si="12"/>
        <v>4689.7</v>
      </c>
      <c r="E87" s="11">
        <f t="shared" si="12"/>
        <v>4700</v>
      </c>
      <c r="F87" s="11">
        <f t="shared" si="12"/>
        <v>4800</v>
      </c>
      <c r="G87" s="11">
        <f t="shared" si="12"/>
        <v>4900</v>
      </c>
      <c r="H87" s="11">
        <f t="shared" si="12"/>
        <v>4900</v>
      </c>
      <c r="I87" s="19"/>
    </row>
    <row r="88" spans="1:9" ht="42.75" customHeight="1">
      <c r="A88" s="118" t="s">
        <v>131</v>
      </c>
      <c r="B88" s="119"/>
      <c r="C88" s="119"/>
      <c r="D88" s="119"/>
      <c r="E88" s="119"/>
      <c r="F88" s="119"/>
      <c r="G88" s="119"/>
      <c r="H88" s="120"/>
      <c r="I88" s="20"/>
    </row>
    <row r="89" spans="1:9" ht="18.75">
      <c r="A89" s="118" t="s">
        <v>29</v>
      </c>
      <c r="B89" s="119"/>
      <c r="C89" s="119"/>
      <c r="D89" s="119"/>
      <c r="E89" s="119"/>
      <c r="F89" s="119"/>
      <c r="G89" s="119"/>
      <c r="H89" s="120"/>
      <c r="I89" s="20"/>
    </row>
    <row r="90" spans="1:9" ht="60.75" customHeight="1">
      <c r="A90" s="10" t="s">
        <v>101</v>
      </c>
      <c r="B90" s="7" t="s">
        <v>8</v>
      </c>
      <c r="C90" s="11">
        <v>99.9</v>
      </c>
      <c r="D90" s="11">
        <v>99.9</v>
      </c>
      <c r="E90" s="60">
        <v>0</v>
      </c>
      <c r="F90" s="60">
        <v>0</v>
      </c>
      <c r="G90" s="60">
        <v>0</v>
      </c>
      <c r="H90" s="60">
        <v>0</v>
      </c>
      <c r="I90" s="20"/>
    </row>
    <row r="91" spans="1:9" ht="27.75" customHeight="1">
      <c r="A91" s="118" t="s">
        <v>30</v>
      </c>
      <c r="B91" s="119"/>
      <c r="C91" s="119"/>
      <c r="D91" s="119"/>
      <c r="E91" s="119"/>
      <c r="F91" s="119"/>
      <c r="G91" s="119"/>
      <c r="H91" s="120"/>
      <c r="I91" s="20"/>
    </row>
    <row r="92" spans="1:9" ht="28.5" customHeight="1">
      <c r="A92" s="118" t="s">
        <v>132</v>
      </c>
      <c r="B92" s="119"/>
      <c r="C92" s="119"/>
      <c r="D92" s="119"/>
      <c r="E92" s="119"/>
      <c r="F92" s="119"/>
      <c r="G92" s="119"/>
      <c r="H92" s="120"/>
      <c r="I92" s="20"/>
    </row>
    <row r="93" spans="1:9" ht="37.5">
      <c r="A93" s="21" t="s">
        <v>102</v>
      </c>
      <c r="B93" s="7" t="s">
        <v>10</v>
      </c>
      <c r="C93" s="7">
        <v>6</v>
      </c>
      <c r="D93" s="7">
        <v>6</v>
      </c>
      <c r="E93" s="60">
        <v>0</v>
      </c>
      <c r="F93" s="60">
        <v>0</v>
      </c>
      <c r="G93" s="60">
        <v>0</v>
      </c>
      <c r="H93" s="60">
        <v>0</v>
      </c>
      <c r="I93" s="20"/>
    </row>
    <row r="94" spans="1:9" ht="18.75">
      <c r="A94" s="124" t="s">
        <v>60</v>
      </c>
      <c r="B94" s="124"/>
      <c r="C94" s="124"/>
      <c r="D94" s="124"/>
      <c r="E94" s="124"/>
      <c r="F94" s="124"/>
      <c r="G94" s="124"/>
      <c r="H94" s="124"/>
      <c r="I94" s="20"/>
    </row>
    <row r="95" spans="1:15" ht="18.75">
      <c r="A95" s="10" t="s">
        <v>5</v>
      </c>
      <c r="B95" s="7" t="s">
        <v>6</v>
      </c>
      <c r="C95" s="11">
        <f>C97+C101</f>
        <v>12603.9</v>
      </c>
      <c r="D95" s="11">
        <f>D97+D101</f>
        <v>15670.6</v>
      </c>
      <c r="E95" s="56">
        <v>0</v>
      </c>
      <c r="F95" s="56">
        <v>0</v>
      </c>
      <c r="G95" s="62">
        <v>0</v>
      </c>
      <c r="H95" s="62">
        <v>0</v>
      </c>
      <c r="I95" s="20"/>
      <c r="J95" s="4">
        <f aca="true" t="shared" si="13" ref="J95:O95">C95+C105</f>
        <v>13465.699999999999</v>
      </c>
      <c r="K95" s="4">
        <f t="shared" si="13"/>
        <v>16706.4</v>
      </c>
      <c r="L95" s="4">
        <f t="shared" si="13"/>
        <v>0</v>
      </c>
      <c r="M95" s="4">
        <f t="shared" si="13"/>
        <v>0</v>
      </c>
      <c r="N95" s="4">
        <f t="shared" si="13"/>
        <v>0</v>
      </c>
      <c r="O95" s="4">
        <f t="shared" si="13"/>
        <v>0</v>
      </c>
    </row>
    <row r="96" spans="1:9" ht="18.75">
      <c r="A96" s="10" t="s">
        <v>33</v>
      </c>
      <c r="B96" s="7"/>
      <c r="C96" s="11"/>
      <c r="D96" s="11"/>
      <c r="E96" s="11"/>
      <c r="F96" s="11"/>
      <c r="G96" s="61"/>
      <c r="H96" s="61"/>
      <c r="I96" s="20"/>
    </row>
    <row r="97" spans="1:13" ht="18.75">
      <c r="A97" s="7" t="s">
        <v>69</v>
      </c>
      <c r="B97" s="7" t="s">
        <v>6</v>
      </c>
      <c r="C97" s="11">
        <f aca="true" t="shared" si="14" ref="C97:H97">C99</f>
        <v>12603.9</v>
      </c>
      <c r="D97" s="11">
        <f t="shared" si="14"/>
        <v>15670.6</v>
      </c>
      <c r="E97" s="18">
        <f t="shared" si="14"/>
        <v>0</v>
      </c>
      <c r="F97" s="18">
        <f t="shared" si="14"/>
        <v>0</v>
      </c>
      <c r="G97" s="18">
        <f t="shared" si="14"/>
        <v>0</v>
      </c>
      <c r="H97" s="18">
        <f t="shared" si="14"/>
        <v>0</v>
      </c>
      <c r="I97" s="11" t="e">
        <f>#REF!</f>
        <v>#REF!</v>
      </c>
      <c r="J97" s="4"/>
      <c r="K97" s="4"/>
      <c r="L97" s="4"/>
      <c r="M97" s="4"/>
    </row>
    <row r="98" spans="1:9" ht="21.75" customHeight="1">
      <c r="A98" s="10" t="s">
        <v>64</v>
      </c>
      <c r="B98" s="7"/>
      <c r="C98" s="56"/>
      <c r="D98" s="56"/>
      <c r="E98" s="56"/>
      <c r="F98" s="56"/>
      <c r="G98" s="62"/>
      <c r="H98" s="62"/>
      <c r="I98" s="20"/>
    </row>
    <row r="99" spans="1:9" ht="43.5" customHeight="1">
      <c r="A99" s="8" t="s">
        <v>121</v>
      </c>
      <c r="B99" s="7" t="s">
        <v>6</v>
      </c>
      <c r="C99" s="11">
        <v>12603.9</v>
      </c>
      <c r="D99" s="11">
        <v>15670.6</v>
      </c>
      <c r="E99" s="56">
        <v>0</v>
      </c>
      <c r="F99" s="56">
        <v>0</v>
      </c>
      <c r="G99" s="62">
        <v>0</v>
      </c>
      <c r="H99" s="62">
        <v>0</v>
      </c>
      <c r="I99" s="20"/>
    </row>
    <row r="100" spans="1:9" ht="21.75" customHeight="1">
      <c r="A100" s="8" t="s">
        <v>34</v>
      </c>
      <c r="B100" s="7" t="s">
        <v>6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20"/>
    </row>
    <row r="101" spans="1:9" ht="18.75">
      <c r="A101" s="7" t="s">
        <v>66</v>
      </c>
      <c r="B101" s="7" t="s">
        <v>6</v>
      </c>
      <c r="C101" s="56">
        <v>0</v>
      </c>
      <c r="D101" s="56">
        <v>0</v>
      </c>
      <c r="E101" s="56">
        <v>0</v>
      </c>
      <c r="F101" s="56">
        <v>0</v>
      </c>
      <c r="G101" s="62">
        <v>0</v>
      </c>
      <c r="H101" s="62">
        <v>0</v>
      </c>
      <c r="I101" s="20"/>
    </row>
    <row r="102" spans="1:9" ht="44.25" customHeight="1">
      <c r="A102" s="118" t="s">
        <v>133</v>
      </c>
      <c r="B102" s="119"/>
      <c r="C102" s="119"/>
      <c r="D102" s="119"/>
      <c r="E102" s="119"/>
      <c r="F102" s="119"/>
      <c r="G102" s="119"/>
      <c r="H102" s="120"/>
      <c r="I102" s="20"/>
    </row>
    <row r="103" spans="1:9" ht="43.5" customHeight="1">
      <c r="A103" s="21" t="s">
        <v>103</v>
      </c>
      <c r="B103" s="7" t="s">
        <v>10</v>
      </c>
      <c r="C103" s="7">
        <v>1</v>
      </c>
      <c r="D103" s="7">
        <v>1</v>
      </c>
      <c r="E103" s="60">
        <v>0</v>
      </c>
      <c r="F103" s="60">
        <v>0</v>
      </c>
      <c r="G103" s="60">
        <v>0</v>
      </c>
      <c r="H103" s="60">
        <v>0</v>
      </c>
      <c r="I103" s="20"/>
    </row>
    <row r="104" spans="1:9" ht="18.75">
      <c r="A104" s="118" t="s">
        <v>61</v>
      </c>
      <c r="B104" s="119"/>
      <c r="C104" s="119"/>
      <c r="D104" s="119"/>
      <c r="E104" s="119"/>
      <c r="F104" s="119"/>
      <c r="G104" s="119"/>
      <c r="H104" s="120"/>
      <c r="I104" s="20"/>
    </row>
    <row r="105" spans="1:9" ht="18.75">
      <c r="A105" s="10" t="s">
        <v>5</v>
      </c>
      <c r="B105" s="7" t="s">
        <v>6</v>
      </c>
      <c r="C105" s="11">
        <f>C107+C111</f>
        <v>861.8</v>
      </c>
      <c r="D105" s="11">
        <f>D107+D111</f>
        <v>1035.8</v>
      </c>
      <c r="E105" s="56">
        <v>0</v>
      </c>
      <c r="F105" s="56">
        <v>0</v>
      </c>
      <c r="G105" s="62">
        <v>0</v>
      </c>
      <c r="H105" s="62">
        <v>0</v>
      </c>
      <c r="I105" s="15">
        <f>I107+I111</f>
        <v>0</v>
      </c>
    </row>
    <row r="106" spans="1:9" ht="18.75">
      <c r="A106" s="10" t="s">
        <v>33</v>
      </c>
      <c r="B106" s="7"/>
      <c r="C106" s="11"/>
      <c r="D106" s="11"/>
      <c r="E106" s="11"/>
      <c r="F106" s="11"/>
      <c r="G106" s="61"/>
      <c r="H106" s="61"/>
      <c r="I106" s="20"/>
    </row>
    <row r="107" spans="1:9" ht="17.25" customHeight="1">
      <c r="A107" s="7" t="s">
        <v>69</v>
      </c>
      <c r="B107" s="7" t="s">
        <v>6</v>
      </c>
      <c r="C107" s="11">
        <f aca="true" t="shared" si="15" ref="C107:H107">C109</f>
        <v>861.8</v>
      </c>
      <c r="D107" s="11">
        <f t="shared" si="15"/>
        <v>1035.8</v>
      </c>
      <c r="E107" s="18">
        <f t="shared" si="15"/>
        <v>0</v>
      </c>
      <c r="F107" s="18">
        <f t="shared" si="15"/>
        <v>0</v>
      </c>
      <c r="G107" s="18">
        <f t="shared" si="15"/>
        <v>0</v>
      </c>
      <c r="H107" s="18">
        <f t="shared" si="15"/>
        <v>0</v>
      </c>
      <c r="I107" s="20"/>
    </row>
    <row r="108" spans="1:9" ht="22.5" customHeight="1">
      <c r="A108" s="10" t="s">
        <v>64</v>
      </c>
      <c r="B108" s="7"/>
      <c r="C108" s="56"/>
      <c r="D108" s="56"/>
      <c r="E108" s="56"/>
      <c r="F108" s="56"/>
      <c r="G108" s="56"/>
      <c r="H108" s="56"/>
      <c r="I108" s="20"/>
    </row>
    <row r="109" spans="1:9" ht="43.5" customHeight="1">
      <c r="A109" s="8" t="s">
        <v>121</v>
      </c>
      <c r="B109" s="7" t="s">
        <v>6</v>
      </c>
      <c r="C109" s="11">
        <v>861.8</v>
      </c>
      <c r="D109" s="11">
        <v>1035.8</v>
      </c>
      <c r="E109" s="56">
        <v>0</v>
      </c>
      <c r="F109" s="56">
        <v>0</v>
      </c>
      <c r="G109" s="62">
        <v>0</v>
      </c>
      <c r="H109" s="62">
        <v>0</v>
      </c>
      <c r="I109" s="20"/>
    </row>
    <row r="110" spans="1:9" ht="25.5" customHeight="1">
      <c r="A110" s="8" t="s">
        <v>34</v>
      </c>
      <c r="B110" s="7" t="s">
        <v>6</v>
      </c>
      <c r="C110" s="56">
        <v>0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20"/>
    </row>
    <row r="111" spans="1:9" ht="38.25" customHeight="1">
      <c r="A111" s="7" t="s">
        <v>66</v>
      </c>
      <c r="B111" s="7" t="s">
        <v>6</v>
      </c>
      <c r="C111" s="56">
        <v>0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20"/>
    </row>
    <row r="112" spans="1:9" ht="25.5" customHeight="1">
      <c r="A112" s="124" t="s">
        <v>134</v>
      </c>
      <c r="B112" s="124"/>
      <c r="C112" s="124"/>
      <c r="D112" s="124"/>
      <c r="E112" s="124"/>
      <c r="F112" s="124"/>
      <c r="G112" s="124"/>
      <c r="H112" s="124"/>
      <c r="I112" s="20"/>
    </row>
    <row r="113" spans="1:9" ht="60" customHeight="1">
      <c r="A113" s="8" t="s">
        <v>104</v>
      </c>
      <c r="B113" s="7" t="s">
        <v>10</v>
      </c>
      <c r="C113" s="7">
        <v>36</v>
      </c>
      <c r="D113" s="18" t="s">
        <v>9</v>
      </c>
      <c r="E113" s="18" t="s">
        <v>9</v>
      </c>
      <c r="F113" s="18" t="s">
        <v>9</v>
      </c>
      <c r="G113" s="18" t="s">
        <v>9</v>
      </c>
      <c r="H113" s="18" t="s">
        <v>9</v>
      </c>
      <c r="I113" s="20"/>
    </row>
    <row r="114" spans="1:9" ht="27" customHeight="1">
      <c r="A114" s="118" t="s">
        <v>62</v>
      </c>
      <c r="B114" s="119"/>
      <c r="C114" s="119"/>
      <c r="D114" s="119"/>
      <c r="E114" s="119"/>
      <c r="F114" s="119"/>
      <c r="G114" s="119"/>
      <c r="H114" s="120"/>
      <c r="I114" s="20"/>
    </row>
    <row r="115" spans="1:9" ht="24" customHeight="1">
      <c r="A115" s="10" t="s">
        <v>5</v>
      </c>
      <c r="B115" s="7" t="s">
        <v>6</v>
      </c>
      <c r="C115" s="83">
        <f aca="true" t="shared" si="16" ref="C115:H115">C117+C121</f>
        <v>874.5</v>
      </c>
      <c r="D115" s="82">
        <f t="shared" si="16"/>
        <v>0</v>
      </c>
      <c r="E115" s="83">
        <f t="shared" si="16"/>
        <v>0</v>
      </c>
      <c r="F115" s="83">
        <f t="shared" si="16"/>
        <v>0</v>
      </c>
      <c r="G115" s="83">
        <f t="shared" si="16"/>
        <v>0</v>
      </c>
      <c r="H115" s="83">
        <f t="shared" si="16"/>
        <v>0</v>
      </c>
      <c r="I115" s="20"/>
    </row>
    <row r="116" spans="1:9" ht="24" customHeight="1">
      <c r="A116" s="10" t="s">
        <v>33</v>
      </c>
      <c r="B116" s="7"/>
      <c r="C116" s="10"/>
      <c r="D116" s="18"/>
      <c r="E116" s="60"/>
      <c r="F116" s="60"/>
      <c r="G116" s="60"/>
      <c r="H116" s="60"/>
      <c r="I116" s="20"/>
    </row>
    <row r="117" spans="1:9" ht="28.5" customHeight="1">
      <c r="A117" s="7" t="s">
        <v>69</v>
      </c>
      <c r="B117" s="7" t="s">
        <v>6</v>
      </c>
      <c r="C117" s="83">
        <f aca="true" t="shared" si="17" ref="C117:H117">C119+C120</f>
        <v>874.5</v>
      </c>
      <c r="D117" s="82">
        <f t="shared" si="17"/>
        <v>0</v>
      </c>
      <c r="E117" s="83">
        <f t="shared" si="17"/>
        <v>0</v>
      </c>
      <c r="F117" s="83">
        <f t="shared" si="17"/>
        <v>0</v>
      </c>
      <c r="G117" s="83">
        <f t="shared" si="17"/>
        <v>0</v>
      </c>
      <c r="H117" s="83">
        <f t="shared" si="17"/>
        <v>0</v>
      </c>
      <c r="I117" s="20"/>
    </row>
    <row r="118" spans="1:9" ht="25.5" customHeight="1">
      <c r="A118" s="10" t="s">
        <v>64</v>
      </c>
      <c r="B118" s="7"/>
      <c r="C118" s="56"/>
      <c r="D118" s="56"/>
      <c r="E118" s="62"/>
      <c r="F118" s="62"/>
      <c r="G118" s="62"/>
      <c r="H118" s="62"/>
      <c r="I118" s="20"/>
    </row>
    <row r="119" spans="1:9" ht="39.75" customHeight="1">
      <c r="A119" s="8" t="s">
        <v>121</v>
      </c>
      <c r="B119" s="7" t="s">
        <v>6</v>
      </c>
      <c r="C119" s="7">
        <v>874.5</v>
      </c>
      <c r="D119" s="56">
        <v>0</v>
      </c>
      <c r="E119" s="62">
        <v>0</v>
      </c>
      <c r="F119" s="62">
        <v>0</v>
      </c>
      <c r="G119" s="62">
        <v>0</v>
      </c>
      <c r="H119" s="62">
        <v>0</v>
      </c>
      <c r="I119" s="20"/>
    </row>
    <row r="120" spans="1:9" ht="33.75" customHeight="1">
      <c r="A120" s="8" t="s">
        <v>34</v>
      </c>
      <c r="B120" s="7" t="s">
        <v>6</v>
      </c>
      <c r="C120" s="56">
        <v>0</v>
      </c>
      <c r="D120" s="56">
        <v>0</v>
      </c>
      <c r="E120" s="62">
        <v>0</v>
      </c>
      <c r="F120" s="62">
        <v>0</v>
      </c>
      <c r="G120" s="62">
        <v>0</v>
      </c>
      <c r="H120" s="62">
        <v>0</v>
      </c>
      <c r="I120" s="20"/>
    </row>
    <row r="121" spans="1:9" ht="24.75" customHeight="1">
      <c r="A121" s="7" t="s">
        <v>66</v>
      </c>
      <c r="B121" s="7" t="s">
        <v>6</v>
      </c>
      <c r="C121" s="56">
        <v>0</v>
      </c>
      <c r="D121" s="56">
        <v>0</v>
      </c>
      <c r="E121" s="62">
        <v>0</v>
      </c>
      <c r="F121" s="62">
        <v>0</v>
      </c>
      <c r="G121" s="62">
        <v>0</v>
      </c>
      <c r="H121" s="62">
        <v>0</v>
      </c>
      <c r="I121" s="20"/>
    </row>
    <row r="122" spans="1:9" ht="24.75" customHeight="1">
      <c r="A122" s="118" t="s">
        <v>70</v>
      </c>
      <c r="B122" s="119"/>
      <c r="C122" s="119"/>
      <c r="D122" s="119"/>
      <c r="E122" s="119"/>
      <c r="F122" s="119"/>
      <c r="G122" s="119"/>
      <c r="H122" s="120"/>
      <c r="I122" s="20"/>
    </row>
    <row r="123" spans="1:9" ht="24.75" customHeight="1">
      <c r="A123" s="10" t="s">
        <v>5</v>
      </c>
      <c r="B123" s="79" t="s">
        <v>6</v>
      </c>
      <c r="C123" s="83">
        <f aca="true" t="shared" si="18" ref="C123:H123">C95+C105+C115</f>
        <v>14340.199999999999</v>
      </c>
      <c r="D123" s="83">
        <f t="shared" si="18"/>
        <v>16706.4</v>
      </c>
      <c r="E123" s="62">
        <f t="shared" si="18"/>
        <v>0</v>
      </c>
      <c r="F123" s="62">
        <f t="shared" si="18"/>
        <v>0</v>
      </c>
      <c r="G123" s="62">
        <f t="shared" si="18"/>
        <v>0</v>
      </c>
      <c r="H123" s="62">
        <f t="shared" si="18"/>
        <v>0</v>
      </c>
      <c r="I123" s="20"/>
    </row>
    <row r="124" spans="1:9" ht="24.75" customHeight="1">
      <c r="A124" s="10" t="s">
        <v>33</v>
      </c>
      <c r="B124" s="79"/>
      <c r="C124" s="62"/>
      <c r="D124" s="62"/>
      <c r="E124" s="62"/>
      <c r="F124" s="62"/>
      <c r="G124" s="62"/>
      <c r="H124" s="62"/>
      <c r="I124" s="20"/>
    </row>
    <row r="125" spans="1:9" ht="24.75" customHeight="1">
      <c r="A125" s="7" t="s">
        <v>65</v>
      </c>
      <c r="B125" s="79" t="s">
        <v>6</v>
      </c>
      <c r="C125" s="83">
        <f aca="true" t="shared" si="19" ref="C125:H125">C97+C107+C117</f>
        <v>14340.199999999999</v>
      </c>
      <c r="D125" s="83">
        <f t="shared" si="19"/>
        <v>16706.4</v>
      </c>
      <c r="E125" s="62">
        <f t="shared" si="19"/>
        <v>0</v>
      </c>
      <c r="F125" s="62">
        <f t="shared" si="19"/>
        <v>0</v>
      </c>
      <c r="G125" s="62">
        <f t="shared" si="19"/>
        <v>0</v>
      </c>
      <c r="H125" s="62">
        <f t="shared" si="19"/>
        <v>0</v>
      </c>
      <c r="I125" s="20"/>
    </row>
    <row r="126" spans="1:9" ht="24.75" customHeight="1">
      <c r="A126" s="10" t="s">
        <v>64</v>
      </c>
      <c r="B126" s="7"/>
      <c r="C126" s="62"/>
      <c r="D126" s="62"/>
      <c r="E126" s="62"/>
      <c r="F126" s="62"/>
      <c r="G126" s="62"/>
      <c r="H126" s="62"/>
      <c r="I126" s="20"/>
    </row>
    <row r="127" spans="1:9" ht="48.75" customHeight="1">
      <c r="A127" s="8" t="s">
        <v>121</v>
      </c>
      <c r="B127" s="79" t="s">
        <v>6</v>
      </c>
      <c r="C127" s="83">
        <f aca="true" t="shared" si="20" ref="C127:H129">C99+C109+C119</f>
        <v>14340.199999999999</v>
      </c>
      <c r="D127" s="83">
        <f t="shared" si="20"/>
        <v>16706.4</v>
      </c>
      <c r="E127" s="83">
        <f t="shared" si="20"/>
        <v>0</v>
      </c>
      <c r="F127" s="83">
        <f t="shared" si="20"/>
        <v>0</v>
      </c>
      <c r="G127" s="83">
        <f t="shared" si="20"/>
        <v>0</v>
      </c>
      <c r="H127" s="83">
        <f t="shared" si="20"/>
        <v>0</v>
      </c>
      <c r="I127" s="20"/>
    </row>
    <row r="128" spans="1:9" ht="24.75" customHeight="1">
      <c r="A128" s="8" t="s">
        <v>34</v>
      </c>
      <c r="B128" s="79" t="s">
        <v>6</v>
      </c>
      <c r="C128" s="62">
        <f t="shared" si="20"/>
        <v>0</v>
      </c>
      <c r="D128" s="62">
        <f t="shared" si="20"/>
        <v>0</v>
      </c>
      <c r="E128" s="62">
        <f t="shared" si="20"/>
        <v>0</v>
      </c>
      <c r="F128" s="62">
        <f t="shared" si="20"/>
        <v>0</v>
      </c>
      <c r="G128" s="62">
        <f t="shared" si="20"/>
        <v>0</v>
      </c>
      <c r="H128" s="62">
        <f t="shared" si="20"/>
        <v>0</v>
      </c>
      <c r="I128" s="20"/>
    </row>
    <row r="129" spans="1:9" ht="24.75" customHeight="1">
      <c r="A129" s="7" t="s">
        <v>66</v>
      </c>
      <c r="B129" s="7" t="s">
        <v>6</v>
      </c>
      <c r="C129" s="62">
        <f t="shared" si="20"/>
        <v>0</v>
      </c>
      <c r="D129" s="62">
        <f t="shared" si="20"/>
        <v>0</v>
      </c>
      <c r="E129" s="62">
        <f t="shared" si="20"/>
        <v>0</v>
      </c>
      <c r="F129" s="62">
        <f t="shared" si="20"/>
        <v>0</v>
      </c>
      <c r="G129" s="62">
        <f t="shared" si="20"/>
        <v>0</v>
      </c>
      <c r="H129" s="62">
        <f t="shared" si="20"/>
        <v>0</v>
      </c>
      <c r="I129" s="20"/>
    </row>
    <row r="130" spans="1:9" ht="60.75" customHeight="1">
      <c r="A130" s="143" t="s">
        <v>135</v>
      </c>
      <c r="B130" s="143"/>
      <c r="C130" s="143"/>
      <c r="D130" s="143"/>
      <c r="E130" s="143"/>
      <c r="F130" s="143"/>
      <c r="G130" s="143"/>
      <c r="H130" s="143"/>
      <c r="I130" s="24"/>
    </row>
    <row r="131" spans="1:9" ht="25.5" customHeight="1">
      <c r="A131" s="118" t="s">
        <v>29</v>
      </c>
      <c r="B131" s="119"/>
      <c r="C131" s="119"/>
      <c r="D131" s="119"/>
      <c r="E131" s="119"/>
      <c r="F131" s="119"/>
      <c r="G131" s="119"/>
      <c r="H131" s="120"/>
      <c r="I131" s="24"/>
    </row>
    <row r="132" spans="1:10" ht="81" customHeight="1">
      <c r="A132" s="10" t="s">
        <v>105</v>
      </c>
      <c r="B132" s="22" t="s">
        <v>8</v>
      </c>
      <c r="C132" s="23">
        <v>96.7</v>
      </c>
      <c r="D132" s="23">
        <v>100</v>
      </c>
      <c r="E132" s="104">
        <v>0</v>
      </c>
      <c r="F132" s="104">
        <v>0</v>
      </c>
      <c r="G132" s="104">
        <v>0</v>
      </c>
      <c r="H132" s="104">
        <v>0</v>
      </c>
      <c r="I132" s="25"/>
      <c r="J132" s="3"/>
    </row>
    <row r="133" spans="1:9" ht="23.25" customHeight="1">
      <c r="A133" s="137" t="s">
        <v>30</v>
      </c>
      <c r="B133" s="138"/>
      <c r="C133" s="138"/>
      <c r="D133" s="138"/>
      <c r="E133" s="138"/>
      <c r="F133" s="138"/>
      <c r="G133" s="138"/>
      <c r="H133" s="139"/>
      <c r="I133" s="24"/>
    </row>
    <row r="134" spans="1:9" ht="18.75">
      <c r="A134" s="111" t="s">
        <v>136</v>
      </c>
      <c r="B134" s="112"/>
      <c r="C134" s="112"/>
      <c r="D134" s="112"/>
      <c r="E134" s="112"/>
      <c r="F134" s="112"/>
      <c r="G134" s="112"/>
      <c r="H134" s="113"/>
      <c r="I134" s="29"/>
    </row>
    <row r="135" spans="1:9" ht="18.75">
      <c r="A135" s="140" t="s">
        <v>113</v>
      </c>
      <c r="B135" s="141"/>
      <c r="C135" s="141"/>
      <c r="D135" s="141"/>
      <c r="E135" s="141"/>
      <c r="F135" s="141"/>
      <c r="G135" s="141"/>
      <c r="H135" s="142"/>
      <c r="I135" s="103"/>
    </row>
    <row r="136" spans="1:9" ht="18.75">
      <c r="A136" s="88" t="s">
        <v>11</v>
      </c>
      <c r="B136" s="89"/>
      <c r="C136" s="86"/>
      <c r="D136" s="89"/>
      <c r="E136" s="89"/>
      <c r="F136" s="86"/>
      <c r="G136" s="89"/>
      <c r="H136" s="94"/>
      <c r="I136" s="43">
        <v>204</v>
      </c>
    </row>
    <row r="137" spans="1:9" ht="18.75">
      <c r="A137" s="49" t="s">
        <v>12</v>
      </c>
      <c r="B137" s="35" t="s">
        <v>13</v>
      </c>
      <c r="C137" s="46">
        <v>204</v>
      </c>
      <c r="D137" s="35">
        <v>206</v>
      </c>
      <c r="E137" s="58">
        <v>0</v>
      </c>
      <c r="F137" s="59">
        <v>0</v>
      </c>
      <c r="G137" s="58">
        <v>0</v>
      </c>
      <c r="H137" s="59">
        <v>0</v>
      </c>
      <c r="I137" s="44"/>
    </row>
    <row r="138" spans="1:9" ht="18.75">
      <c r="A138" s="118" t="s">
        <v>72</v>
      </c>
      <c r="B138" s="119"/>
      <c r="C138" s="119"/>
      <c r="D138" s="119"/>
      <c r="E138" s="119"/>
      <c r="F138" s="119"/>
      <c r="G138" s="119"/>
      <c r="H138" s="119"/>
      <c r="I138" s="44"/>
    </row>
    <row r="139" spans="1:9" ht="18.75">
      <c r="A139" s="10" t="s">
        <v>5</v>
      </c>
      <c r="B139" s="7" t="s">
        <v>6</v>
      </c>
      <c r="C139" s="56">
        <f>C141+C145</f>
        <v>0</v>
      </c>
      <c r="D139" s="56">
        <f>D141+D145</f>
        <v>0</v>
      </c>
      <c r="E139" s="56">
        <v>0</v>
      </c>
      <c r="F139" s="56">
        <v>0</v>
      </c>
      <c r="G139" s="62">
        <v>0</v>
      </c>
      <c r="H139" s="62">
        <v>0</v>
      </c>
      <c r="I139" s="44"/>
    </row>
    <row r="140" spans="1:9" ht="18.75">
      <c r="A140" s="10" t="s">
        <v>33</v>
      </c>
      <c r="B140" s="7"/>
      <c r="C140" s="56"/>
      <c r="D140" s="56"/>
      <c r="E140" s="11"/>
      <c r="F140" s="11"/>
      <c r="G140" s="61"/>
      <c r="H140" s="61"/>
      <c r="I140" s="44"/>
    </row>
    <row r="141" spans="1:9" ht="18.75">
      <c r="A141" s="7" t="s">
        <v>69</v>
      </c>
      <c r="B141" s="7" t="s">
        <v>6</v>
      </c>
      <c r="C141" s="56">
        <f aca="true" t="shared" si="21" ref="C141:H141">C143</f>
        <v>0</v>
      </c>
      <c r="D141" s="56">
        <f t="shared" si="21"/>
        <v>0</v>
      </c>
      <c r="E141" s="18">
        <f t="shared" si="21"/>
        <v>0</v>
      </c>
      <c r="F141" s="18">
        <f t="shared" si="21"/>
        <v>0</v>
      </c>
      <c r="G141" s="18">
        <f t="shared" si="21"/>
        <v>0</v>
      </c>
      <c r="H141" s="18">
        <f t="shared" si="21"/>
        <v>0</v>
      </c>
      <c r="I141" s="44"/>
    </row>
    <row r="142" spans="1:9" ht="18.75">
      <c r="A142" s="10" t="s">
        <v>64</v>
      </c>
      <c r="B142" s="7"/>
      <c r="C142" s="56"/>
      <c r="D142" s="56"/>
      <c r="E142" s="56"/>
      <c r="F142" s="56"/>
      <c r="G142" s="56"/>
      <c r="H142" s="56"/>
      <c r="I142" s="44"/>
    </row>
    <row r="143" spans="1:9" ht="37.5">
      <c r="A143" s="8" t="s">
        <v>121</v>
      </c>
      <c r="B143" s="7" t="s">
        <v>6</v>
      </c>
      <c r="C143" s="56">
        <v>0</v>
      </c>
      <c r="D143" s="56">
        <v>0</v>
      </c>
      <c r="E143" s="56">
        <v>0</v>
      </c>
      <c r="F143" s="56">
        <v>0</v>
      </c>
      <c r="G143" s="62">
        <v>0</v>
      </c>
      <c r="H143" s="62">
        <v>0</v>
      </c>
      <c r="I143" s="44"/>
    </row>
    <row r="144" spans="1:9" ht="18.75">
      <c r="A144" s="8" t="s">
        <v>34</v>
      </c>
      <c r="B144" s="7" t="s">
        <v>6</v>
      </c>
      <c r="C144" s="56">
        <v>0</v>
      </c>
      <c r="D144" s="56">
        <v>0</v>
      </c>
      <c r="E144" s="56">
        <v>0</v>
      </c>
      <c r="F144" s="56">
        <v>0</v>
      </c>
      <c r="G144" s="56">
        <v>0</v>
      </c>
      <c r="H144" s="56">
        <v>0</v>
      </c>
      <c r="I144" s="44"/>
    </row>
    <row r="145" spans="1:9" ht="18.75">
      <c r="A145" s="7" t="s">
        <v>66</v>
      </c>
      <c r="B145" s="7" t="s">
        <v>6</v>
      </c>
      <c r="C145" s="56">
        <v>0</v>
      </c>
      <c r="D145" s="56">
        <v>0</v>
      </c>
      <c r="E145" s="56">
        <v>0</v>
      </c>
      <c r="F145" s="56">
        <v>0</v>
      </c>
      <c r="G145" s="56">
        <v>0</v>
      </c>
      <c r="H145" s="56">
        <v>0</v>
      </c>
      <c r="I145" s="44"/>
    </row>
    <row r="146" spans="1:9" ht="18.75">
      <c r="A146" s="85"/>
      <c r="B146" s="86"/>
      <c r="C146" s="86"/>
      <c r="D146" s="86"/>
      <c r="E146" s="87"/>
      <c r="F146" s="87"/>
      <c r="G146" s="87"/>
      <c r="H146" s="87"/>
      <c r="I146" s="44"/>
    </row>
    <row r="147" spans="1:9" ht="18.75">
      <c r="A147" s="111" t="s">
        <v>137</v>
      </c>
      <c r="B147" s="112"/>
      <c r="C147" s="112"/>
      <c r="D147" s="112"/>
      <c r="E147" s="112"/>
      <c r="F147" s="112"/>
      <c r="G147" s="112"/>
      <c r="H147" s="113"/>
      <c r="I147" s="29"/>
    </row>
    <row r="148" spans="1:9" ht="18.75" customHeight="1">
      <c r="A148" s="114" t="s">
        <v>14</v>
      </c>
      <c r="B148" s="115"/>
      <c r="C148" s="115"/>
      <c r="D148" s="115"/>
      <c r="E148" s="115"/>
      <c r="F148" s="115"/>
      <c r="G148" s="115"/>
      <c r="H148" s="116"/>
      <c r="I148" s="28"/>
    </row>
    <row r="149" spans="1:9" ht="18.75">
      <c r="A149" s="107" t="s">
        <v>49</v>
      </c>
      <c r="B149" s="105"/>
      <c r="C149" s="105"/>
      <c r="D149" s="105"/>
      <c r="E149" s="105"/>
      <c r="F149" s="105"/>
      <c r="G149" s="105"/>
      <c r="H149" s="108"/>
      <c r="I149" s="48"/>
    </row>
    <row r="150" spans="1:9" ht="18.75">
      <c r="A150" s="109" t="s">
        <v>12</v>
      </c>
      <c r="B150" s="105" t="s">
        <v>13</v>
      </c>
      <c r="C150" s="105">
        <v>68</v>
      </c>
      <c r="D150" s="105">
        <v>69</v>
      </c>
      <c r="E150" s="110">
        <v>0</v>
      </c>
      <c r="F150" s="110">
        <v>0</v>
      </c>
      <c r="G150" s="110">
        <v>0</v>
      </c>
      <c r="H150" s="110">
        <v>0</v>
      </c>
      <c r="I150" s="48">
        <v>60</v>
      </c>
    </row>
    <row r="151" spans="1:9" ht="18.75">
      <c r="A151" s="118" t="s">
        <v>73</v>
      </c>
      <c r="B151" s="119"/>
      <c r="C151" s="119"/>
      <c r="D151" s="119"/>
      <c r="E151" s="119"/>
      <c r="F151" s="119"/>
      <c r="G151" s="119"/>
      <c r="H151" s="119"/>
      <c r="I151" s="48"/>
    </row>
    <row r="152" spans="1:9" ht="18.75">
      <c r="A152" s="10" t="s">
        <v>5</v>
      </c>
      <c r="B152" s="7" t="s">
        <v>6</v>
      </c>
      <c r="C152" s="56">
        <f>C154+C158</f>
        <v>0</v>
      </c>
      <c r="D152" s="56">
        <f>D154+D158</f>
        <v>0</v>
      </c>
      <c r="E152" s="56">
        <v>0</v>
      </c>
      <c r="F152" s="56">
        <v>0</v>
      </c>
      <c r="G152" s="62">
        <v>0</v>
      </c>
      <c r="H152" s="62">
        <v>0</v>
      </c>
      <c r="I152" s="48"/>
    </row>
    <row r="153" spans="1:9" ht="18.75">
      <c r="A153" s="10" t="s">
        <v>33</v>
      </c>
      <c r="B153" s="7"/>
      <c r="C153" s="56"/>
      <c r="D153" s="56"/>
      <c r="E153" s="11"/>
      <c r="F153" s="11"/>
      <c r="G153" s="61"/>
      <c r="H153" s="61"/>
      <c r="I153" s="48"/>
    </row>
    <row r="154" spans="1:9" ht="18.75">
      <c r="A154" s="7" t="s">
        <v>69</v>
      </c>
      <c r="B154" s="7" t="s">
        <v>6</v>
      </c>
      <c r="C154" s="56">
        <f aca="true" t="shared" si="22" ref="C154:H154">C156</f>
        <v>0</v>
      </c>
      <c r="D154" s="56">
        <f t="shared" si="22"/>
        <v>0</v>
      </c>
      <c r="E154" s="18">
        <f t="shared" si="22"/>
        <v>0</v>
      </c>
      <c r="F154" s="18">
        <f t="shared" si="22"/>
        <v>0</v>
      </c>
      <c r="G154" s="18">
        <f t="shared" si="22"/>
        <v>0</v>
      </c>
      <c r="H154" s="18">
        <f t="shared" si="22"/>
        <v>0</v>
      </c>
      <c r="I154" s="48"/>
    </row>
    <row r="155" spans="1:9" ht="18.75">
      <c r="A155" s="10" t="s">
        <v>64</v>
      </c>
      <c r="B155" s="7"/>
      <c r="C155" s="56"/>
      <c r="D155" s="56"/>
      <c r="E155" s="56"/>
      <c r="F155" s="56"/>
      <c r="G155" s="56"/>
      <c r="H155" s="56"/>
      <c r="I155" s="48"/>
    </row>
    <row r="156" spans="1:9" ht="37.5">
      <c r="A156" s="8" t="s">
        <v>121</v>
      </c>
      <c r="B156" s="7" t="s">
        <v>6</v>
      </c>
      <c r="C156" s="56">
        <v>0</v>
      </c>
      <c r="D156" s="56">
        <v>0</v>
      </c>
      <c r="E156" s="56">
        <v>0</v>
      </c>
      <c r="F156" s="56">
        <v>0</v>
      </c>
      <c r="G156" s="62">
        <v>0</v>
      </c>
      <c r="H156" s="62">
        <v>0</v>
      </c>
      <c r="I156" s="48"/>
    </row>
    <row r="157" spans="1:9" ht="18.75">
      <c r="A157" s="8" t="s">
        <v>34</v>
      </c>
      <c r="B157" s="7" t="s">
        <v>6</v>
      </c>
      <c r="C157" s="56">
        <v>0</v>
      </c>
      <c r="D157" s="56">
        <v>0</v>
      </c>
      <c r="E157" s="56">
        <v>0</v>
      </c>
      <c r="F157" s="56">
        <v>0</v>
      </c>
      <c r="G157" s="56">
        <v>0</v>
      </c>
      <c r="H157" s="56">
        <v>0</v>
      </c>
      <c r="I157" s="48"/>
    </row>
    <row r="158" spans="1:9" ht="18.75">
      <c r="A158" s="33" t="s">
        <v>66</v>
      </c>
      <c r="B158" s="33" t="s">
        <v>6</v>
      </c>
      <c r="C158" s="91">
        <v>0</v>
      </c>
      <c r="D158" s="91">
        <v>0</v>
      </c>
      <c r="E158" s="91">
        <v>0</v>
      </c>
      <c r="F158" s="91">
        <v>0</v>
      </c>
      <c r="G158" s="91">
        <v>0</v>
      </c>
      <c r="H158" s="91">
        <v>0</v>
      </c>
      <c r="I158" s="48"/>
    </row>
    <row r="159" spans="1:9" ht="18.75">
      <c r="A159" s="111" t="s">
        <v>138</v>
      </c>
      <c r="B159" s="112"/>
      <c r="C159" s="112"/>
      <c r="D159" s="112"/>
      <c r="E159" s="112"/>
      <c r="F159" s="112"/>
      <c r="G159" s="112"/>
      <c r="H159" s="113"/>
      <c r="I159" s="29"/>
    </row>
    <row r="160" spans="1:9" ht="18.75" customHeight="1">
      <c r="A160" s="114" t="s">
        <v>17</v>
      </c>
      <c r="B160" s="115"/>
      <c r="C160" s="115"/>
      <c r="D160" s="115"/>
      <c r="E160" s="115"/>
      <c r="F160" s="115"/>
      <c r="G160" s="115"/>
      <c r="H160" s="116"/>
      <c r="I160" s="28"/>
    </row>
    <row r="161" spans="1:9" ht="18.75">
      <c r="A161" s="88" t="s">
        <v>50</v>
      </c>
      <c r="B161" s="89"/>
      <c r="C161" s="86"/>
      <c r="D161" s="89"/>
      <c r="E161" s="86"/>
      <c r="F161" s="89"/>
      <c r="G161" s="86"/>
      <c r="H161" s="90"/>
      <c r="I161" s="48"/>
    </row>
    <row r="162" spans="1:9" ht="18.75">
      <c r="A162" s="49" t="s">
        <v>12</v>
      </c>
      <c r="B162" s="35" t="s">
        <v>13</v>
      </c>
      <c r="C162" s="46">
        <v>854</v>
      </c>
      <c r="D162" s="35">
        <v>911</v>
      </c>
      <c r="E162" s="58">
        <v>0</v>
      </c>
      <c r="F162" s="59">
        <v>0</v>
      </c>
      <c r="G162" s="58">
        <v>0</v>
      </c>
      <c r="H162" s="59">
        <v>0</v>
      </c>
      <c r="I162" s="48">
        <v>780</v>
      </c>
    </row>
    <row r="163" spans="1:9" ht="18.75">
      <c r="A163" s="118" t="s">
        <v>74</v>
      </c>
      <c r="B163" s="119"/>
      <c r="C163" s="119"/>
      <c r="D163" s="119"/>
      <c r="E163" s="119"/>
      <c r="F163" s="119"/>
      <c r="G163" s="119"/>
      <c r="H163" s="119"/>
      <c r="I163" s="48"/>
    </row>
    <row r="164" spans="1:9" ht="18.75">
      <c r="A164" s="10" t="s">
        <v>5</v>
      </c>
      <c r="B164" s="7" t="s">
        <v>6</v>
      </c>
      <c r="C164" s="56">
        <f>C166+C170</f>
        <v>0</v>
      </c>
      <c r="D164" s="56">
        <f>D166+D170</f>
        <v>0</v>
      </c>
      <c r="E164" s="56">
        <v>0</v>
      </c>
      <c r="F164" s="56">
        <v>0</v>
      </c>
      <c r="G164" s="62">
        <v>0</v>
      </c>
      <c r="H164" s="62">
        <v>0</v>
      </c>
      <c r="I164" s="48"/>
    </row>
    <row r="165" spans="1:9" ht="18.75">
      <c r="A165" s="10" t="s">
        <v>33</v>
      </c>
      <c r="B165" s="7"/>
      <c r="C165" s="56"/>
      <c r="D165" s="56"/>
      <c r="E165" s="11"/>
      <c r="F165" s="11"/>
      <c r="G165" s="61"/>
      <c r="H165" s="61"/>
      <c r="I165" s="48"/>
    </row>
    <row r="166" spans="1:9" ht="18.75">
      <c r="A166" s="7" t="s">
        <v>69</v>
      </c>
      <c r="B166" s="7" t="s">
        <v>6</v>
      </c>
      <c r="C166" s="56">
        <f aca="true" t="shared" si="23" ref="C166:H166">C168</f>
        <v>0</v>
      </c>
      <c r="D166" s="56">
        <f t="shared" si="23"/>
        <v>0</v>
      </c>
      <c r="E166" s="18">
        <f t="shared" si="23"/>
        <v>0</v>
      </c>
      <c r="F166" s="18">
        <f t="shared" si="23"/>
        <v>0</v>
      </c>
      <c r="G166" s="18">
        <f t="shared" si="23"/>
        <v>0</v>
      </c>
      <c r="H166" s="18">
        <f t="shared" si="23"/>
        <v>0</v>
      </c>
      <c r="I166" s="48"/>
    </row>
    <row r="167" spans="1:9" ht="18.75">
      <c r="A167" s="10" t="s">
        <v>64</v>
      </c>
      <c r="B167" s="7"/>
      <c r="C167" s="56"/>
      <c r="D167" s="56"/>
      <c r="E167" s="56"/>
      <c r="F167" s="56"/>
      <c r="G167" s="56"/>
      <c r="H167" s="56"/>
      <c r="I167" s="48"/>
    </row>
    <row r="168" spans="1:9" ht="37.5">
      <c r="A168" s="8" t="s">
        <v>121</v>
      </c>
      <c r="B168" s="7" t="s">
        <v>6</v>
      </c>
      <c r="C168" s="56">
        <v>0</v>
      </c>
      <c r="D168" s="56">
        <v>0</v>
      </c>
      <c r="E168" s="56">
        <v>0</v>
      </c>
      <c r="F168" s="56">
        <v>0</v>
      </c>
      <c r="G168" s="62">
        <v>0</v>
      </c>
      <c r="H168" s="62">
        <v>0</v>
      </c>
      <c r="I168" s="48"/>
    </row>
    <row r="169" spans="1:9" ht="18.75">
      <c r="A169" s="8" t="s">
        <v>34</v>
      </c>
      <c r="B169" s="7" t="s">
        <v>6</v>
      </c>
      <c r="C169" s="56">
        <v>0</v>
      </c>
      <c r="D169" s="56">
        <v>0</v>
      </c>
      <c r="E169" s="56">
        <v>0</v>
      </c>
      <c r="F169" s="56">
        <v>0</v>
      </c>
      <c r="G169" s="56">
        <v>0</v>
      </c>
      <c r="H169" s="56">
        <v>0</v>
      </c>
      <c r="I169" s="48"/>
    </row>
    <row r="170" spans="1:9" ht="18.75">
      <c r="A170" s="33" t="s">
        <v>66</v>
      </c>
      <c r="B170" s="33" t="s">
        <v>6</v>
      </c>
      <c r="C170" s="91">
        <v>0</v>
      </c>
      <c r="D170" s="91">
        <v>0</v>
      </c>
      <c r="E170" s="91">
        <v>0</v>
      </c>
      <c r="F170" s="91">
        <v>0</v>
      </c>
      <c r="G170" s="91">
        <v>0</v>
      </c>
      <c r="H170" s="91">
        <v>0</v>
      </c>
      <c r="I170" s="48"/>
    </row>
    <row r="171" spans="1:9" ht="18.75">
      <c r="A171" s="111" t="s">
        <v>139</v>
      </c>
      <c r="B171" s="112"/>
      <c r="C171" s="112"/>
      <c r="D171" s="112"/>
      <c r="E171" s="112"/>
      <c r="F171" s="112"/>
      <c r="G171" s="112"/>
      <c r="H171" s="113"/>
      <c r="I171" s="48"/>
    </row>
    <row r="172" spans="1:9" ht="18.75">
      <c r="A172" s="114" t="s">
        <v>20</v>
      </c>
      <c r="B172" s="115"/>
      <c r="C172" s="115"/>
      <c r="D172" s="115"/>
      <c r="E172" s="115"/>
      <c r="F172" s="115"/>
      <c r="G172" s="115"/>
      <c r="H172" s="116"/>
      <c r="I172" s="48"/>
    </row>
    <row r="173" spans="1:9" ht="18.75">
      <c r="A173" s="88" t="s">
        <v>51</v>
      </c>
      <c r="B173" s="89"/>
      <c r="C173" s="86"/>
      <c r="D173" s="89"/>
      <c r="E173" s="86"/>
      <c r="F173" s="89"/>
      <c r="G173" s="86"/>
      <c r="H173" s="89"/>
      <c r="I173" s="48"/>
    </row>
    <row r="174" spans="1:9" ht="18.75">
      <c r="A174" s="49" t="s">
        <v>12</v>
      </c>
      <c r="B174" s="35" t="s">
        <v>13</v>
      </c>
      <c r="C174" s="46">
        <v>7</v>
      </c>
      <c r="D174" s="35">
        <v>92</v>
      </c>
      <c r="E174" s="58">
        <v>0</v>
      </c>
      <c r="F174" s="59">
        <v>0</v>
      </c>
      <c r="G174" s="58">
        <v>0</v>
      </c>
      <c r="H174" s="59">
        <v>0</v>
      </c>
      <c r="I174" s="48"/>
    </row>
    <row r="175" spans="1:9" ht="18.75">
      <c r="A175" s="124" t="s">
        <v>71</v>
      </c>
      <c r="B175" s="124"/>
      <c r="C175" s="124"/>
      <c r="D175" s="124"/>
      <c r="E175" s="124"/>
      <c r="F175" s="124"/>
      <c r="G175" s="124"/>
      <c r="H175" s="124"/>
      <c r="I175" s="48"/>
    </row>
    <row r="176" spans="1:9" ht="18.75">
      <c r="A176" s="10" t="s">
        <v>5</v>
      </c>
      <c r="B176" s="7" t="s">
        <v>6</v>
      </c>
      <c r="C176" s="56">
        <f>C178+C182</f>
        <v>0</v>
      </c>
      <c r="D176" s="56">
        <f>D178+D182</f>
        <v>0</v>
      </c>
      <c r="E176" s="56">
        <v>0</v>
      </c>
      <c r="F176" s="56">
        <v>0</v>
      </c>
      <c r="G176" s="62">
        <v>0</v>
      </c>
      <c r="H176" s="62">
        <v>0</v>
      </c>
      <c r="I176" s="48"/>
    </row>
    <row r="177" spans="1:9" ht="18.75">
      <c r="A177" s="10" t="s">
        <v>33</v>
      </c>
      <c r="B177" s="7"/>
      <c r="C177" s="56"/>
      <c r="D177" s="56"/>
      <c r="E177" s="11"/>
      <c r="F177" s="11"/>
      <c r="G177" s="61"/>
      <c r="H177" s="61"/>
      <c r="I177" s="48"/>
    </row>
    <row r="178" spans="1:9" ht="18.75">
      <c r="A178" s="7" t="s">
        <v>69</v>
      </c>
      <c r="B178" s="7" t="s">
        <v>6</v>
      </c>
      <c r="C178" s="56">
        <f aca="true" t="shared" si="24" ref="C178:H178">C180</f>
        <v>0</v>
      </c>
      <c r="D178" s="56">
        <f t="shared" si="24"/>
        <v>0</v>
      </c>
      <c r="E178" s="18">
        <f t="shared" si="24"/>
        <v>0</v>
      </c>
      <c r="F178" s="18">
        <f t="shared" si="24"/>
        <v>0</v>
      </c>
      <c r="G178" s="18">
        <f t="shared" si="24"/>
        <v>0</v>
      </c>
      <c r="H178" s="18">
        <f t="shared" si="24"/>
        <v>0</v>
      </c>
      <c r="I178" s="48"/>
    </row>
    <row r="179" spans="1:9" ht="18.75">
      <c r="A179" s="10" t="s">
        <v>64</v>
      </c>
      <c r="B179" s="7"/>
      <c r="C179" s="56"/>
      <c r="D179" s="56"/>
      <c r="E179" s="56"/>
      <c r="F179" s="56"/>
      <c r="G179" s="56"/>
      <c r="H179" s="56"/>
      <c r="I179" s="48"/>
    </row>
    <row r="180" spans="1:9" ht="37.5">
      <c r="A180" s="8" t="s">
        <v>121</v>
      </c>
      <c r="B180" s="7" t="s">
        <v>6</v>
      </c>
      <c r="C180" s="56">
        <v>0</v>
      </c>
      <c r="D180" s="56">
        <v>0</v>
      </c>
      <c r="E180" s="56">
        <v>0</v>
      </c>
      <c r="F180" s="56">
        <v>0</v>
      </c>
      <c r="G180" s="62">
        <v>0</v>
      </c>
      <c r="H180" s="62">
        <v>0</v>
      </c>
      <c r="I180" s="48"/>
    </row>
    <row r="181" spans="1:9" ht="18.75">
      <c r="A181" s="8" t="s">
        <v>34</v>
      </c>
      <c r="B181" s="7" t="s">
        <v>6</v>
      </c>
      <c r="C181" s="56">
        <v>0</v>
      </c>
      <c r="D181" s="56">
        <v>0</v>
      </c>
      <c r="E181" s="56">
        <v>0</v>
      </c>
      <c r="F181" s="56">
        <v>0</v>
      </c>
      <c r="G181" s="56">
        <v>0</v>
      </c>
      <c r="H181" s="56">
        <v>0</v>
      </c>
      <c r="I181" s="48"/>
    </row>
    <row r="182" spans="1:9" ht="18.75">
      <c r="A182" s="33" t="s">
        <v>66</v>
      </c>
      <c r="B182" s="33" t="s">
        <v>6</v>
      </c>
      <c r="C182" s="91">
        <v>0</v>
      </c>
      <c r="D182" s="91">
        <v>0</v>
      </c>
      <c r="E182" s="91">
        <v>0</v>
      </c>
      <c r="F182" s="91">
        <v>0</v>
      </c>
      <c r="G182" s="91">
        <v>0</v>
      </c>
      <c r="H182" s="91">
        <v>0</v>
      </c>
      <c r="I182" s="48"/>
    </row>
    <row r="183" spans="1:9" ht="18.75">
      <c r="A183" s="111" t="s">
        <v>140</v>
      </c>
      <c r="B183" s="112"/>
      <c r="C183" s="112"/>
      <c r="D183" s="112"/>
      <c r="E183" s="112"/>
      <c r="F183" s="112"/>
      <c r="G183" s="112"/>
      <c r="H183" s="113"/>
      <c r="I183" s="48"/>
    </row>
    <row r="184" spans="1:9" ht="18.75">
      <c r="A184" s="114" t="s">
        <v>16</v>
      </c>
      <c r="B184" s="115"/>
      <c r="C184" s="115"/>
      <c r="D184" s="115"/>
      <c r="E184" s="115"/>
      <c r="F184" s="115"/>
      <c r="G184" s="115"/>
      <c r="H184" s="116"/>
      <c r="I184" s="48"/>
    </row>
    <row r="185" spans="1:9" ht="18.75">
      <c r="A185" s="88" t="s">
        <v>52</v>
      </c>
      <c r="B185" s="89"/>
      <c r="C185" s="86"/>
      <c r="D185" s="89"/>
      <c r="E185" s="86"/>
      <c r="F185" s="89"/>
      <c r="G185" s="86"/>
      <c r="H185" s="89"/>
      <c r="I185" s="48"/>
    </row>
    <row r="186" spans="1:9" ht="18.75">
      <c r="A186" s="49" t="s">
        <v>22</v>
      </c>
      <c r="B186" s="35" t="s">
        <v>10</v>
      </c>
      <c r="C186" s="46" t="s">
        <v>9</v>
      </c>
      <c r="D186" s="35">
        <v>1</v>
      </c>
      <c r="E186" s="58">
        <v>0</v>
      </c>
      <c r="F186" s="59">
        <v>0</v>
      </c>
      <c r="G186" s="58">
        <v>0</v>
      </c>
      <c r="H186" s="59">
        <v>0</v>
      </c>
      <c r="I186" s="48"/>
    </row>
    <row r="187" spans="1:9" ht="18.75">
      <c r="A187" s="124" t="s">
        <v>75</v>
      </c>
      <c r="B187" s="124"/>
      <c r="C187" s="124"/>
      <c r="D187" s="124"/>
      <c r="E187" s="124"/>
      <c r="F187" s="124"/>
      <c r="G187" s="124"/>
      <c r="H187" s="124"/>
      <c r="I187" s="48"/>
    </row>
    <row r="188" spans="1:9" ht="18.75">
      <c r="A188" s="10" t="s">
        <v>5</v>
      </c>
      <c r="B188" s="7" t="s">
        <v>6</v>
      </c>
      <c r="C188" s="62">
        <f>C190+C194</f>
        <v>0</v>
      </c>
      <c r="D188" s="62">
        <f>D190+D194</f>
        <v>0</v>
      </c>
      <c r="E188" s="62">
        <v>0</v>
      </c>
      <c r="F188" s="62">
        <v>0</v>
      </c>
      <c r="G188" s="62">
        <v>0</v>
      </c>
      <c r="H188" s="62">
        <v>0</v>
      </c>
      <c r="I188" s="48"/>
    </row>
    <row r="189" spans="1:9" ht="18.75">
      <c r="A189" s="10" t="s">
        <v>33</v>
      </c>
      <c r="B189" s="7"/>
      <c r="C189" s="62"/>
      <c r="D189" s="62"/>
      <c r="E189" s="61"/>
      <c r="F189" s="61"/>
      <c r="G189" s="61"/>
      <c r="H189" s="61"/>
      <c r="I189" s="48"/>
    </row>
    <row r="190" spans="1:9" ht="18.75">
      <c r="A190" s="7" t="s">
        <v>69</v>
      </c>
      <c r="B190" s="7" t="s">
        <v>6</v>
      </c>
      <c r="C190" s="62">
        <f aca="true" t="shared" si="25" ref="C190:H190">C192</f>
        <v>0</v>
      </c>
      <c r="D190" s="62">
        <f t="shared" si="25"/>
        <v>0</v>
      </c>
      <c r="E190" s="60">
        <f t="shared" si="25"/>
        <v>0</v>
      </c>
      <c r="F190" s="60">
        <f t="shared" si="25"/>
        <v>0</v>
      </c>
      <c r="G190" s="60">
        <f t="shared" si="25"/>
        <v>0</v>
      </c>
      <c r="H190" s="60">
        <f t="shared" si="25"/>
        <v>0</v>
      </c>
      <c r="I190" s="48"/>
    </row>
    <row r="191" spans="1:9" ht="18.75">
      <c r="A191" s="10" t="s">
        <v>64</v>
      </c>
      <c r="B191" s="7"/>
      <c r="C191" s="62"/>
      <c r="D191" s="62"/>
      <c r="E191" s="62"/>
      <c r="F191" s="62"/>
      <c r="G191" s="62"/>
      <c r="H191" s="62"/>
      <c r="I191" s="48"/>
    </row>
    <row r="192" spans="1:9" ht="37.5">
      <c r="A192" s="8" t="s">
        <v>121</v>
      </c>
      <c r="B192" s="7" t="s">
        <v>6</v>
      </c>
      <c r="C192" s="62">
        <v>0</v>
      </c>
      <c r="D192" s="62">
        <v>0</v>
      </c>
      <c r="E192" s="62">
        <v>0</v>
      </c>
      <c r="F192" s="62">
        <v>0</v>
      </c>
      <c r="G192" s="62">
        <v>0</v>
      </c>
      <c r="H192" s="62">
        <v>0</v>
      </c>
      <c r="I192" s="48"/>
    </row>
    <row r="193" spans="1:9" ht="18.75">
      <c r="A193" s="8" t="s">
        <v>34</v>
      </c>
      <c r="B193" s="7" t="s">
        <v>6</v>
      </c>
      <c r="C193" s="62">
        <v>0</v>
      </c>
      <c r="D193" s="62">
        <v>0</v>
      </c>
      <c r="E193" s="62">
        <v>0</v>
      </c>
      <c r="F193" s="62">
        <v>0</v>
      </c>
      <c r="G193" s="62">
        <v>0</v>
      </c>
      <c r="H193" s="62">
        <v>0</v>
      </c>
      <c r="I193" s="48"/>
    </row>
    <row r="194" spans="1:9" ht="18.75">
      <c r="A194" s="33" t="s">
        <v>66</v>
      </c>
      <c r="B194" s="33" t="s">
        <v>6</v>
      </c>
      <c r="C194" s="96">
        <v>0</v>
      </c>
      <c r="D194" s="96">
        <v>0</v>
      </c>
      <c r="E194" s="96">
        <v>0</v>
      </c>
      <c r="F194" s="96">
        <v>0</v>
      </c>
      <c r="G194" s="96">
        <v>0</v>
      </c>
      <c r="H194" s="96">
        <v>0</v>
      </c>
      <c r="I194" s="48"/>
    </row>
    <row r="195" spans="1:9" ht="18.75">
      <c r="A195" s="111" t="s">
        <v>141</v>
      </c>
      <c r="B195" s="112"/>
      <c r="C195" s="112"/>
      <c r="D195" s="112"/>
      <c r="E195" s="112"/>
      <c r="F195" s="112"/>
      <c r="G195" s="112"/>
      <c r="H195" s="113"/>
      <c r="I195" s="29"/>
    </row>
    <row r="196" spans="1:9" ht="18.75">
      <c r="A196" s="114" t="s">
        <v>114</v>
      </c>
      <c r="B196" s="115"/>
      <c r="C196" s="115"/>
      <c r="D196" s="115"/>
      <c r="E196" s="115"/>
      <c r="F196" s="115"/>
      <c r="G196" s="115"/>
      <c r="H196" s="116"/>
      <c r="I196" s="28"/>
    </row>
    <row r="197" spans="1:9" ht="18.75">
      <c r="A197" s="88" t="s">
        <v>53</v>
      </c>
      <c r="B197" s="89"/>
      <c r="C197" s="86"/>
      <c r="D197" s="101"/>
      <c r="E197" s="102"/>
      <c r="F197" s="101"/>
      <c r="G197" s="102"/>
      <c r="H197" s="101"/>
      <c r="I197" s="48"/>
    </row>
    <row r="198" spans="1:9" ht="18.75">
      <c r="A198" s="49" t="s">
        <v>21</v>
      </c>
      <c r="B198" s="35" t="s">
        <v>15</v>
      </c>
      <c r="C198" s="46" t="s">
        <v>9</v>
      </c>
      <c r="D198" s="53">
        <v>100</v>
      </c>
      <c r="E198" s="58">
        <v>0</v>
      </c>
      <c r="F198" s="59">
        <v>0</v>
      </c>
      <c r="G198" s="52" t="s">
        <v>9</v>
      </c>
      <c r="H198" s="53" t="s">
        <v>9</v>
      </c>
      <c r="I198" s="48">
        <v>0</v>
      </c>
    </row>
    <row r="199" spans="1:9" ht="18.75">
      <c r="A199" s="118" t="s">
        <v>76</v>
      </c>
      <c r="B199" s="119"/>
      <c r="C199" s="119"/>
      <c r="D199" s="119"/>
      <c r="E199" s="119"/>
      <c r="F199" s="119"/>
      <c r="G199" s="119"/>
      <c r="H199" s="119"/>
      <c r="I199" s="48"/>
    </row>
    <row r="200" spans="1:9" ht="18.75">
      <c r="A200" s="10" t="s">
        <v>5</v>
      </c>
      <c r="B200" s="7" t="s">
        <v>6</v>
      </c>
      <c r="C200" s="62">
        <f>C202+C206</f>
        <v>0</v>
      </c>
      <c r="D200" s="83">
        <f>D202+D206</f>
        <v>100</v>
      </c>
      <c r="E200" s="62">
        <v>0</v>
      </c>
      <c r="F200" s="62">
        <v>0</v>
      </c>
      <c r="G200" s="62">
        <v>0</v>
      </c>
      <c r="H200" s="62">
        <v>0</v>
      </c>
      <c r="I200" s="48"/>
    </row>
    <row r="201" spans="1:9" ht="18.75">
      <c r="A201" s="10" t="s">
        <v>33</v>
      </c>
      <c r="B201" s="7"/>
      <c r="C201" s="62"/>
      <c r="D201" s="83"/>
      <c r="E201" s="61"/>
      <c r="F201" s="61"/>
      <c r="G201" s="61"/>
      <c r="H201" s="61"/>
      <c r="I201" s="48"/>
    </row>
    <row r="202" spans="1:9" ht="18.75">
      <c r="A202" s="7" t="s">
        <v>69</v>
      </c>
      <c r="B202" s="7" t="s">
        <v>6</v>
      </c>
      <c r="C202" s="62">
        <f aca="true" t="shared" si="26" ref="C202:H202">C204</f>
        <v>0</v>
      </c>
      <c r="D202" s="83">
        <f t="shared" si="26"/>
        <v>100</v>
      </c>
      <c r="E202" s="60">
        <f t="shared" si="26"/>
        <v>0</v>
      </c>
      <c r="F202" s="60">
        <f t="shared" si="26"/>
        <v>0</v>
      </c>
      <c r="G202" s="60">
        <f t="shared" si="26"/>
        <v>0</v>
      </c>
      <c r="H202" s="60">
        <f t="shared" si="26"/>
        <v>0</v>
      </c>
      <c r="I202" s="48"/>
    </row>
    <row r="203" spans="1:9" ht="18.75">
      <c r="A203" s="10" t="s">
        <v>64</v>
      </c>
      <c r="B203" s="7"/>
      <c r="C203" s="62"/>
      <c r="D203" s="83"/>
      <c r="E203" s="62"/>
      <c r="F203" s="62"/>
      <c r="G203" s="62"/>
      <c r="H203" s="62"/>
      <c r="I203" s="48"/>
    </row>
    <row r="204" spans="1:9" ht="37.5">
      <c r="A204" s="8" t="s">
        <v>121</v>
      </c>
      <c r="B204" s="7" t="s">
        <v>6</v>
      </c>
      <c r="C204" s="62">
        <v>0</v>
      </c>
      <c r="D204" s="83">
        <v>100</v>
      </c>
      <c r="E204" s="62">
        <v>0</v>
      </c>
      <c r="F204" s="62">
        <v>0</v>
      </c>
      <c r="G204" s="62">
        <v>0</v>
      </c>
      <c r="H204" s="62">
        <v>0</v>
      </c>
      <c r="I204" s="48"/>
    </row>
    <row r="205" spans="1:9" ht="18.75">
      <c r="A205" s="8" t="s">
        <v>34</v>
      </c>
      <c r="B205" s="7" t="s">
        <v>6</v>
      </c>
      <c r="C205" s="62">
        <v>0</v>
      </c>
      <c r="D205" s="83">
        <v>0</v>
      </c>
      <c r="E205" s="62">
        <v>0</v>
      </c>
      <c r="F205" s="62">
        <v>0</v>
      </c>
      <c r="G205" s="62">
        <v>0</v>
      </c>
      <c r="H205" s="62">
        <v>0</v>
      </c>
      <c r="I205" s="48"/>
    </row>
    <row r="206" spans="1:9" ht="18.75">
      <c r="A206" s="7" t="s">
        <v>66</v>
      </c>
      <c r="B206" s="7" t="s">
        <v>6</v>
      </c>
      <c r="C206" s="62">
        <v>0</v>
      </c>
      <c r="D206" s="62">
        <v>0</v>
      </c>
      <c r="E206" s="62">
        <v>0</v>
      </c>
      <c r="F206" s="62">
        <v>0</v>
      </c>
      <c r="G206" s="62">
        <v>0</v>
      </c>
      <c r="H206" s="62">
        <v>0</v>
      </c>
      <c r="I206" s="48"/>
    </row>
    <row r="207" spans="1:9" ht="18.75">
      <c r="A207" s="111" t="s">
        <v>142</v>
      </c>
      <c r="B207" s="112"/>
      <c r="C207" s="112"/>
      <c r="D207" s="112"/>
      <c r="E207" s="112"/>
      <c r="F207" s="112"/>
      <c r="G207" s="112"/>
      <c r="H207" s="113"/>
      <c r="I207" s="29"/>
    </row>
    <row r="208" spans="1:9" ht="18.75">
      <c r="A208" s="114" t="s">
        <v>23</v>
      </c>
      <c r="B208" s="115"/>
      <c r="C208" s="115"/>
      <c r="D208" s="115"/>
      <c r="E208" s="115"/>
      <c r="F208" s="115"/>
      <c r="G208" s="115"/>
      <c r="H208" s="116"/>
      <c r="I208" s="28"/>
    </row>
    <row r="209" spans="1:9" ht="18.75">
      <c r="A209" s="88" t="s">
        <v>54</v>
      </c>
      <c r="B209" s="89"/>
      <c r="C209" s="34"/>
      <c r="D209" s="34"/>
      <c r="E209" s="94"/>
      <c r="F209" s="86"/>
      <c r="G209" s="89"/>
      <c r="H209" s="94"/>
      <c r="I209" s="48"/>
    </row>
    <row r="210" spans="1:9" ht="18.75">
      <c r="A210" s="49" t="s">
        <v>24</v>
      </c>
      <c r="B210" s="35" t="s">
        <v>10</v>
      </c>
      <c r="C210" s="35">
        <v>1</v>
      </c>
      <c r="D210" s="59">
        <v>0</v>
      </c>
      <c r="E210" s="58">
        <v>0</v>
      </c>
      <c r="F210" s="59">
        <v>0</v>
      </c>
      <c r="G210" s="35" t="s">
        <v>9</v>
      </c>
      <c r="H210" s="47" t="s">
        <v>9</v>
      </c>
      <c r="I210" s="48">
        <v>1</v>
      </c>
    </row>
    <row r="211" spans="1:9" ht="18.75">
      <c r="A211" s="118" t="s">
        <v>77</v>
      </c>
      <c r="B211" s="119"/>
      <c r="C211" s="119"/>
      <c r="D211" s="119"/>
      <c r="E211" s="119"/>
      <c r="F211" s="119"/>
      <c r="G211" s="119"/>
      <c r="H211" s="119"/>
      <c r="I211" s="48"/>
    </row>
    <row r="212" spans="1:9" ht="18.75">
      <c r="A212" s="10" t="s">
        <v>5</v>
      </c>
      <c r="B212" s="7" t="s">
        <v>6</v>
      </c>
      <c r="C212" s="83">
        <f>C214+C218</f>
        <v>490.7</v>
      </c>
      <c r="D212" s="62">
        <f>D214+D218</f>
        <v>0</v>
      </c>
      <c r="E212" s="62">
        <v>0</v>
      </c>
      <c r="F212" s="62">
        <v>0</v>
      </c>
      <c r="G212" s="62">
        <v>0</v>
      </c>
      <c r="H212" s="62">
        <v>0</v>
      </c>
      <c r="I212" s="48"/>
    </row>
    <row r="213" spans="1:9" ht="18.75">
      <c r="A213" s="10" t="s">
        <v>33</v>
      </c>
      <c r="B213" s="7"/>
      <c r="C213" s="62"/>
      <c r="D213" s="62"/>
      <c r="E213" s="61"/>
      <c r="F213" s="61"/>
      <c r="G213" s="61"/>
      <c r="H213" s="61"/>
      <c r="I213" s="48"/>
    </row>
    <row r="214" spans="1:9" ht="18.75">
      <c r="A214" s="7" t="s">
        <v>69</v>
      </c>
      <c r="B214" s="7" t="s">
        <v>6</v>
      </c>
      <c r="C214" s="62">
        <f aca="true" t="shared" si="27" ref="C214:H214">C216</f>
        <v>0</v>
      </c>
      <c r="D214" s="62">
        <f t="shared" si="27"/>
        <v>0</v>
      </c>
      <c r="E214" s="60">
        <f t="shared" si="27"/>
        <v>0</v>
      </c>
      <c r="F214" s="60">
        <f t="shared" si="27"/>
        <v>0</v>
      </c>
      <c r="G214" s="60">
        <f t="shared" si="27"/>
        <v>0</v>
      </c>
      <c r="H214" s="60">
        <f t="shared" si="27"/>
        <v>0</v>
      </c>
      <c r="I214" s="48"/>
    </row>
    <row r="215" spans="1:9" ht="18.75">
      <c r="A215" s="10" t="s">
        <v>64</v>
      </c>
      <c r="B215" s="7"/>
      <c r="C215" s="62"/>
      <c r="D215" s="62"/>
      <c r="E215" s="62"/>
      <c r="F215" s="62"/>
      <c r="G215" s="62"/>
      <c r="H215" s="62"/>
      <c r="I215" s="48"/>
    </row>
    <row r="216" spans="1:9" ht="37.5">
      <c r="A216" s="8" t="s">
        <v>121</v>
      </c>
      <c r="B216" s="7" t="s">
        <v>6</v>
      </c>
      <c r="C216" s="62">
        <v>0</v>
      </c>
      <c r="D216" s="62">
        <v>0</v>
      </c>
      <c r="E216" s="62">
        <v>0</v>
      </c>
      <c r="F216" s="62">
        <v>0</v>
      </c>
      <c r="G216" s="62">
        <v>0</v>
      </c>
      <c r="H216" s="62">
        <v>0</v>
      </c>
      <c r="I216" s="48"/>
    </row>
    <row r="217" spans="1:9" ht="18.75">
      <c r="A217" s="8" t="s">
        <v>34</v>
      </c>
      <c r="B217" s="7" t="s">
        <v>6</v>
      </c>
      <c r="C217" s="62">
        <v>0</v>
      </c>
      <c r="D217" s="62">
        <v>0</v>
      </c>
      <c r="E217" s="62">
        <v>0</v>
      </c>
      <c r="F217" s="62">
        <v>0</v>
      </c>
      <c r="G217" s="62">
        <v>0</v>
      </c>
      <c r="H217" s="62">
        <v>0</v>
      </c>
      <c r="I217" s="48"/>
    </row>
    <row r="218" spans="1:9" ht="18.75">
      <c r="A218" s="33" t="s">
        <v>66</v>
      </c>
      <c r="B218" s="33" t="s">
        <v>6</v>
      </c>
      <c r="C218" s="36">
        <v>490.7</v>
      </c>
      <c r="D218" s="96">
        <v>0</v>
      </c>
      <c r="E218" s="96">
        <v>0</v>
      </c>
      <c r="F218" s="96">
        <v>0</v>
      </c>
      <c r="G218" s="96">
        <v>0</v>
      </c>
      <c r="H218" s="96">
        <v>0</v>
      </c>
      <c r="I218" s="48"/>
    </row>
    <row r="219" spans="1:9" ht="18.75">
      <c r="A219" s="111" t="s">
        <v>143</v>
      </c>
      <c r="B219" s="112"/>
      <c r="C219" s="112"/>
      <c r="D219" s="112"/>
      <c r="E219" s="112"/>
      <c r="F219" s="112"/>
      <c r="G219" s="112"/>
      <c r="H219" s="113"/>
      <c r="I219" s="29"/>
    </row>
    <row r="220" spans="1:9" ht="18.75" customHeight="1">
      <c r="A220" s="114" t="s">
        <v>25</v>
      </c>
      <c r="B220" s="115"/>
      <c r="C220" s="115"/>
      <c r="D220" s="115"/>
      <c r="E220" s="115"/>
      <c r="F220" s="115"/>
      <c r="G220" s="115"/>
      <c r="H220" s="116"/>
      <c r="I220" s="28"/>
    </row>
    <row r="221" spans="1:9" ht="18.75">
      <c r="A221" s="88" t="s">
        <v>55</v>
      </c>
      <c r="B221" s="89"/>
      <c r="C221" s="86"/>
      <c r="D221" s="89"/>
      <c r="E221" s="86"/>
      <c r="F221" s="89"/>
      <c r="G221" s="86"/>
      <c r="H221" s="90"/>
      <c r="I221" s="48"/>
    </row>
    <row r="222" spans="1:9" ht="18.75">
      <c r="A222" s="49" t="s">
        <v>35</v>
      </c>
      <c r="B222" s="35" t="s">
        <v>10</v>
      </c>
      <c r="C222" s="46">
        <v>1</v>
      </c>
      <c r="D222" s="35">
        <v>1</v>
      </c>
      <c r="E222" s="58">
        <v>0</v>
      </c>
      <c r="F222" s="59">
        <v>0</v>
      </c>
      <c r="G222" s="58">
        <v>0</v>
      </c>
      <c r="H222" s="59">
        <v>0</v>
      </c>
      <c r="I222" s="48" t="s">
        <v>9</v>
      </c>
    </row>
    <row r="223" spans="1:9" ht="18.75">
      <c r="A223" s="118" t="s">
        <v>78</v>
      </c>
      <c r="B223" s="119"/>
      <c r="C223" s="119"/>
      <c r="D223" s="119"/>
      <c r="E223" s="119"/>
      <c r="F223" s="119"/>
      <c r="G223" s="119"/>
      <c r="H223" s="120"/>
      <c r="I223" s="9"/>
    </row>
    <row r="224" spans="1:9" ht="18.75">
      <c r="A224" s="10" t="s">
        <v>5</v>
      </c>
      <c r="B224" s="7" t="s">
        <v>6</v>
      </c>
      <c r="C224" s="62">
        <f>C226+C230</f>
        <v>0</v>
      </c>
      <c r="D224" s="62">
        <f>D226+D230</f>
        <v>0</v>
      </c>
      <c r="E224" s="62">
        <v>0</v>
      </c>
      <c r="F224" s="62">
        <v>0</v>
      </c>
      <c r="G224" s="62">
        <v>0</v>
      </c>
      <c r="H224" s="62">
        <v>0</v>
      </c>
      <c r="I224" s="9"/>
    </row>
    <row r="225" spans="1:9" ht="18.75">
      <c r="A225" s="10" t="s">
        <v>33</v>
      </c>
      <c r="B225" s="7"/>
      <c r="C225" s="62"/>
      <c r="D225" s="62"/>
      <c r="E225" s="61"/>
      <c r="F225" s="61"/>
      <c r="G225" s="61"/>
      <c r="H225" s="61"/>
      <c r="I225" s="9"/>
    </row>
    <row r="226" spans="1:9" ht="18.75">
      <c r="A226" s="7" t="s">
        <v>69</v>
      </c>
      <c r="B226" s="7" t="s">
        <v>6</v>
      </c>
      <c r="C226" s="62">
        <f aca="true" t="shared" si="28" ref="C226:H226">C228</f>
        <v>0</v>
      </c>
      <c r="D226" s="62">
        <f t="shared" si="28"/>
        <v>0</v>
      </c>
      <c r="E226" s="60">
        <f t="shared" si="28"/>
        <v>0</v>
      </c>
      <c r="F226" s="60">
        <f t="shared" si="28"/>
        <v>0</v>
      </c>
      <c r="G226" s="60">
        <f t="shared" si="28"/>
        <v>0</v>
      </c>
      <c r="H226" s="60">
        <f t="shared" si="28"/>
        <v>0</v>
      </c>
      <c r="I226" s="9"/>
    </row>
    <row r="227" spans="1:9" ht="18.75">
      <c r="A227" s="10" t="s">
        <v>64</v>
      </c>
      <c r="B227" s="7"/>
      <c r="C227" s="62"/>
      <c r="D227" s="62"/>
      <c r="E227" s="62"/>
      <c r="F227" s="62"/>
      <c r="G227" s="62"/>
      <c r="H227" s="62"/>
      <c r="I227" s="9"/>
    </row>
    <row r="228" spans="1:9" ht="37.5">
      <c r="A228" s="8" t="s">
        <v>121</v>
      </c>
      <c r="B228" s="7" t="s">
        <v>6</v>
      </c>
      <c r="C228" s="62">
        <v>0</v>
      </c>
      <c r="D228" s="62">
        <v>0</v>
      </c>
      <c r="E228" s="62">
        <v>0</v>
      </c>
      <c r="F228" s="62">
        <v>0</v>
      </c>
      <c r="G228" s="62">
        <v>0</v>
      </c>
      <c r="H228" s="62">
        <v>0</v>
      </c>
      <c r="I228" s="9"/>
    </row>
    <row r="229" spans="1:9" ht="18.75">
      <c r="A229" s="8" t="s">
        <v>34</v>
      </c>
      <c r="B229" s="7" t="s">
        <v>6</v>
      </c>
      <c r="C229" s="62">
        <v>0</v>
      </c>
      <c r="D229" s="62">
        <v>0</v>
      </c>
      <c r="E229" s="62">
        <v>0</v>
      </c>
      <c r="F229" s="62">
        <v>0</v>
      </c>
      <c r="G229" s="62">
        <v>0</v>
      </c>
      <c r="H229" s="62">
        <v>0</v>
      </c>
      <c r="I229" s="9"/>
    </row>
    <row r="230" spans="1:9" ht="18.75">
      <c r="A230" s="7" t="s">
        <v>66</v>
      </c>
      <c r="B230" s="7" t="s">
        <v>6</v>
      </c>
      <c r="C230" s="62">
        <v>0</v>
      </c>
      <c r="D230" s="62">
        <v>0</v>
      </c>
      <c r="E230" s="62">
        <v>0</v>
      </c>
      <c r="F230" s="62">
        <v>0</v>
      </c>
      <c r="G230" s="62">
        <v>0</v>
      </c>
      <c r="H230" s="62">
        <v>0</v>
      </c>
      <c r="I230" s="9"/>
    </row>
    <row r="231" spans="1:9" ht="18.75">
      <c r="A231" s="118" t="s">
        <v>79</v>
      </c>
      <c r="B231" s="119"/>
      <c r="C231" s="119"/>
      <c r="D231" s="119"/>
      <c r="E231" s="119"/>
      <c r="F231" s="119"/>
      <c r="G231" s="119"/>
      <c r="H231" s="120"/>
      <c r="I231" s="9"/>
    </row>
    <row r="232" spans="1:9" ht="18.75">
      <c r="A232" s="10" t="s">
        <v>5</v>
      </c>
      <c r="B232" s="79" t="s">
        <v>6</v>
      </c>
      <c r="C232" s="83">
        <f aca="true" t="shared" si="29" ref="C232:H232">C139+C152+C164+C176+C188+C200+C212+C224</f>
        <v>490.7</v>
      </c>
      <c r="D232" s="83">
        <f t="shared" si="29"/>
        <v>100</v>
      </c>
      <c r="E232" s="82">
        <f t="shared" si="29"/>
        <v>0</v>
      </c>
      <c r="F232" s="82">
        <f t="shared" si="29"/>
        <v>0</v>
      </c>
      <c r="G232" s="82">
        <f t="shared" si="29"/>
        <v>0</v>
      </c>
      <c r="H232" s="82">
        <f t="shared" si="29"/>
        <v>0</v>
      </c>
      <c r="I232" s="9"/>
    </row>
    <row r="233" spans="1:9" ht="18.75">
      <c r="A233" s="10" t="s">
        <v>33</v>
      </c>
      <c r="B233" s="79"/>
      <c r="C233" s="62"/>
      <c r="D233" s="62"/>
      <c r="E233" s="62"/>
      <c r="F233" s="62"/>
      <c r="G233" s="62"/>
      <c r="H233" s="62"/>
      <c r="I233" s="9"/>
    </row>
    <row r="234" spans="1:9" ht="18.75">
      <c r="A234" s="7" t="s">
        <v>65</v>
      </c>
      <c r="B234" s="79" t="s">
        <v>6</v>
      </c>
      <c r="C234" s="83">
        <f aca="true" t="shared" si="30" ref="C234:H234">C141+C154+C166+C178+C190+C202+C214+C226</f>
        <v>0</v>
      </c>
      <c r="D234" s="83">
        <f t="shared" si="30"/>
        <v>100</v>
      </c>
      <c r="E234" s="82">
        <f t="shared" si="30"/>
        <v>0</v>
      </c>
      <c r="F234" s="82">
        <f t="shared" si="30"/>
        <v>0</v>
      </c>
      <c r="G234" s="82">
        <f t="shared" si="30"/>
        <v>0</v>
      </c>
      <c r="H234" s="82">
        <f t="shared" si="30"/>
        <v>0</v>
      </c>
      <c r="I234" s="9"/>
    </row>
    <row r="235" spans="1:9" ht="18.75">
      <c r="A235" s="10" t="s">
        <v>64</v>
      </c>
      <c r="B235" s="79"/>
      <c r="C235" s="62"/>
      <c r="D235" s="62"/>
      <c r="E235" s="62"/>
      <c r="F235" s="62"/>
      <c r="G235" s="62"/>
      <c r="H235" s="62"/>
      <c r="I235" s="9"/>
    </row>
    <row r="236" spans="1:9" ht="37.5">
      <c r="A236" s="8" t="s">
        <v>121</v>
      </c>
      <c r="B236" s="79" t="s">
        <v>6</v>
      </c>
      <c r="C236" s="83">
        <f aca="true" t="shared" si="31" ref="C236:H236">C143+C156+C168+C180+C192+C204+C216+C228</f>
        <v>0</v>
      </c>
      <c r="D236" s="83">
        <f t="shared" si="31"/>
        <v>100</v>
      </c>
      <c r="E236" s="82">
        <f t="shared" si="31"/>
        <v>0</v>
      </c>
      <c r="F236" s="82">
        <f t="shared" si="31"/>
        <v>0</v>
      </c>
      <c r="G236" s="82">
        <f t="shared" si="31"/>
        <v>0</v>
      </c>
      <c r="H236" s="82">
        <f t="shared" si="31"/>
        <v>0</v>
      </c>
      <c r="I236" s="9"/>
    </row>
    <row r="237" spans="1:9" ht="18.75">
      <c r="A237" s="8" t="s">
        <v>34</v>
      </c>
      <c r="B237" s="79" t="s">
        <v>6</v>
      </c>
      <c r="C237" s="62">
        <f aca="true" t="shared" si="32" ref="C237:H237">C209+C219+C229</f>
        <v>0</v>
      </c>
      <c r="D237" s="62">
        <f t="shared" si="32"/>
        <v>0</v>
      </c>
      <c r="E237" s="56">
        <f t="shared" si="32"/>
        <v>0</v>
      </c>
      <c r="F237" s="56">
        <f t="shared" si="32"/>
        <v>0</v>
      </c>
      <c r="G237" s="56">
        <f t="shared" si="32"/>
        <v>0</v>
      </c>
      <c r="H237" s="56">
        <f t="shared" si="32"/>
        <v>0</v>
      </c>
      <c r="I237" s="9"/>
    </row>
    <row r="238" spans="1:9" ht="18.75">
      <c r="A238" s="7" t="s">
        <v>66</v>
      </c>
      <c r="B238" s="79" t="s">
        <v>6</v>
      </c>
      <c r="C238" s="83">
        <f aca="true" t="shared" si="33" ref="C238:H238">C145+C158+C170+C182+C194+C206+C218+C230</f>
        <v>490.7</v>
      </c>
      <c r="D238" s="56">
        <f t="shared" si="33"/>
        <v>0</v>
      </c>
      <c r="E238" s="56">
        <f t="shared" si="33"/>
        <v>0</v>
      </c>
      <c r="F238" s="56">
        <f t="shared" si="33"/>
        <v>0</v>
      </c>
      <c r="G238" s="56">
        <f t="shared" si="33"/>
        <v>0</v>
      </c>
      <c r="H238" s="56">
        <f t="shared" si="33"/>
        <v>0</v>
      </c>
      <c r="I238" s="9"/>
    </row>
    <row r="239" spans="1:9" ht="41.25" customHeight="1">
      <c r="A239" s="121" t="s">
        <v>144</v>
      </c>
      <c r="B239" s="122"/>
      <c r="C239" s="122"/>
      <c r="D239" s="122"/>
      <c r="E239" s="122"/>
      <c r="F239" s="122"/>
      <c r="G239" s="122"/>
      <c r="H239" s="123"/>
      <c r="I239" s="26"/>
    </row>
    <row r="240" spans="1:9" ht="26.25" customHeight="1">
      <c r="A240" s="121" t="s">
        <v>31</v>
      </c>
      <c r="B240" s="122"/>
      <c r="C240" s="122"/>
      <c r="D240" s="122"/>
      <c r="E240" s="122"/>
      <c r="F240" s="122"/>
      <c r="G240" s="122"/>
      <c r="H240" s="123"/>
      <c r="I240" s="26"/>
    </row>
    <row r="241" spans="1:9" ht="41.25" customHeight="1">
      <c r="A241" s="10" t="s">
        <v>106</v>
      </c>
      <c r="B241" s="22" t="s">
        <v>8</v>
      </c>
      <c r="C241" s="23">
        <f>(77562/41192)*100-100</f>
        <v>88.29384346475044</v>
      </c>
      <c r="D241" s="23">
        <f>(190228/41192)*100-100</f>
        <v>361.80811808118085</v>
      </c>
      <c r="E241" s="105" t="s">
        <v>9</v>
      </c>
      <c r="F241" s="105" t="s">
        <v>9</v>
      </c>
      <c r="G241" s="105" t="s">
        <v>9</v>
      </c>
      <c r="H241" s="105" t="s">
        <v>9</v>
      </c>
      <c r="I241" s="26"/>
    </row>
    <row r="242" spans="1:9" ht="19.5" customHeight="1">
      <c r="A242" s="118" t="s">
        <v>30</v>
      </c>
      <c r="B242" s="119"/>
      <c r="C242" s="119"/>
      <c r="D242" s="119"/>
      <c r="E242" s="119"/>
      <c r="F242" s="119"/>
      <c r="G242" s="119"/>
      <c r="H242" s="120"/>
      <c r="I242" s="26"/>
    </row>
    <row r="243" spans="1:9" ht="18.75">
      <c r="A243" s="111" t="s">
        <v>145</v>
      </c>
      <c r="B243" s="112"/>
      <c r="C243" s="112"/>
      <c r="D243" s="112"/>
      <c r="E243" s="112"/>
      <c r="F243" s="112"/>
      <c r="G243" s="112"/>
      <c r="H243" s="113"/>
      <c r="I243" s="29"/>
    </row>
    <row r="244" spans="1:9" ht="38.25" customHeight="1">
      <c r="A244" s="114" t="s">
        <v>115</v>
      </c>
      <c r="B244" s="115"/>
      <c r="C244" s="115"/>
      <c r="D244" s="115"/>
      <c r="E244" s="115"/>
      <c r="F244" s="115"/>
      <c r="G244" s="115"/>
      <c r="H244" s="116"/>
      <c r="I244" s="92"/>
    </row>
    <row r="245" spans="1:9" ht="18.75">
      <c r="A245" s="88" t="s">
        <v>18</v>
      </c>
      <c r="B245" s="93"/>
      <c r="C245" s="93"/>
      <c r="D245" s="89"/>
      <c r="E245" s="94"/>
      <c r="F245" s="89"/>
      <c r="G245" s="94"/>
      <c r="H245" s="95"/>
      <c r="I245" s="48"/>
    </row>
    <row r="246" spans="1:9" ht="19.5" customHeight="1">
      <c r="A246" s="49" t="s">
        <v>26</v>
      </c>
      <c r="B246" s="45" t="s">
        <v>10</v>
      </c>
      <c r="C246" s="45">
        <v>20</v>
      </c>
      <c r="D246" s="35">
        <v>27</v>
      </c>
      <c r="E246" s="47" t="s">
        <v>9</v>
      </c>
      <c r="F246" s="47" t="s">
        <v>9</v>
      </c>
      <c r="G246" s="47" t="s">
        <v>9</v>
      </c>
      <c r="H246" s="47" t="s">
        <v>9</v>
      </c>
      <c r="I246" s="31" t="s">
        <v>9</v>
      </c>
    </row>
    <row r="247" spans="1:9" ht="19.5" customHeight="1">
      <c r="A247" s="118" t="s">
        <v>80</v>
      </c>
      <c r="B247" s="119"/>
      <c r="C247" s="119"/>
      <c r="D247" s="119"/>
      <c r="E247" s="119"/>
      <c r="F247" s="119"/>
      <c r="G247" s="119"/>
      <c r="H247" s="119"/>
      <c r="I247" s="31"/>
    </row>
    <row r="248" spans="1:9" ht="19.5" customHeight="1">
      <c r="A248" s="10" t="s">
        <v>5</v>
      </c>
      <c r="B248" s="7" t="s">
        <v>6</v>
      </c>
      <c r="C248" s="62">
        <f>C250+C254</f>
        <v>0</v>
      </c>
      <c r="D248" s="62">
        <f>D250+D254</f>
        <v>0</v>
      </c>
      <c r="E248" s="62">
        <v>0</v>
      </c>
      <c r="F248" s="62">
        <v>0</v>
      </c>
      <c r="G248" s="62">
        <v>0</v>
      </c>
      <c r="H248" s="62">
        <v>0</v>
      </c>
      <c r="I248" s="31"/>
    </row>
    <row r="249" spans="1:9" ht="19.5" customHeight="1">
      <c r="A249" s="10" t="s">
        <v>33</v>
      </c>
      <c r="B249" s="7"/>
      <c r="C249" s="62"/>
      <c r="D249" s="62"/>
      <c r="E249" s="61"/>
      <c r="F249" s="61"/>
      <c r="G249" s="61"/>
      <c r="H249" s="61"/>
      <c r="I249" s="31"/>
    </row>
    <row r="250" spans="1:9" ht="19.5" customHeight="1">
      <c r="A250" s="7" t="s">
        <v>69</v>
      </c>
      <c r="B250" s="7" t="s">
        <v>6</v>
      </c>
      <c r="C250" s="62">
        <f aca="true" t="shared" si="34" ref="C250:H250">C252</f>
        <v>0</v>
      </c>
      <c r="D250" s="62">
        <f t="shared" si="34"/>
        <v>0</v>
      </c>
      <c r="E250" s="60">
        <f t="shared" si="34"/>
        <v>0</v>
      </c>
      <c r="F250" s="60">
        <f t="shared" si="34"/>
        <v>0</v>
      </c>
      <c r="G250" s="60">
        <f t="shared" si="34"/>
        <v>0</v>
      </c>
      <c r="H250" s="60">
        <f t="shared" si="34"/>
        <v>0</v>
      </c>
      <c r="I250" s="31"/>
    </row>
    <row r="251" spans="1:9" ht="19.5" customHeight="1">
      <c r="A251" s="10" t="s">
        <v>64</v>
      </c>
      <c r="B251" s="7"/>
      <c r="C251" s="62"/>
      <c r="D251" s="62"/>
      <c r="E251" s="62"/>
      <c r="F251" s="62"/>
      <c r="G251" s="62"/>
      <c r="H251" s="62"/>
      <c r="I251" s="31"/>
    </row>
    <row r="252" spans="1:9" ht="19.5" customHeight="1">
      <c r="A252" s="8" t="s">
        <v>121</v>
      </c>
      <c r="B252" s="7" t="s">
        <v>6</v>
      </c>
      <c r="C252" s="62">
        <v>0</v>
      </c>
      <c r="D252" s="62">
        <v>0</v>
      </c>
      <c r="E252" s="62">
        <v>0</v>
      </c>
      <c r="F252" s="62">
        <v>0</v>
      </c>
      <c r="G252" s="62">
        <v>0</v>
      </c>
      <c r="H252" s="62">
        <v>0</v>
      </c>
      <c r="I252" s="31"/>
    </row>
    <row r="253" spans="1:9" ht="19.5" customHeight="1">
      <c r="A253" s="8" t="s">
        <v>34</v>
      </c>
      <c r="B253" s="7" t="s">
        <v>6</v>
      </c>
      <c r="C253" s="62">
        <v>0</v>
      </c>
      <c r="D253" s="62">
        <v>0</v>
      </c>
      <c r="E253" s="62">
        <v>0</v>
      </c>
      <c r="F253" s="62">
        <v>0</v>
      </c>
      <c r="G253" s="62">
        <v>0</v>
      </c>
      <c r="H253" s="62">
        <v>0</v>
      </c>
      <c r="I253" s="31"/>
    </row>
    <row r="254" spans="1:9" ht="19.5" customHeight="1">
      <c r="A254" s="33" t="s">
        <v>66</v>
      </c>
      <c r="B254" s="33" t="s">
        <v>6</v>
      </c>
      <c r="C254" s="96">
        <v>0</v>
      </c>
      <c r="D254" s="96">
        <v>0</v>
      </c>
      <c r="E254" s="96">
        <v>0</v>
      </c>
      <c r="F254" s="96">
        <v>0</v>
      </c>
      <c r="G254" s="96">
        <v>0</v>
      </c>
      <c r="H254" s="96">
        <v>0</v>
      </c>
      <c r="I254" s="31"/>
    </row>
    <row r="255" spans="1:9" ht="18.75">
      <c r="A255" s="111" t="s">
        <v>146</v>
      </c>
      <c r="B255" s="112"/>
      <c r="C255" s="112"/>
      <c r="D255" s="112"/>
      <c r="E255" s="112"/>
      <c r="F255" s="112"/>
      <c r="G255" s="112"/>
      <c r="H255" s="113"/>
      <c r="I255" s="84"/>
    </row>
    <row r="256" spans="1:9" ht="18.75">
      <c r="A256" s="114" t="s">
        <v>27</v>
      </c>
      <c r="B256" s="115"/>
      <c r="C256" s="115"/>
      <c r="D256" s="115"/>
      <c r="E256" s="115"/>
      <c r="F256" s="115"/>
      <c r="G256" s="115"/>
      <c r="H256" s="116"/>
      <c r="I256" s="84"/>
    </row>
    <row r="257" spans="1:9" ht="18.75">
      <c r="A257" s="97" t="s">
        <v>19</v>
      </c>
      <c r="B257" s="98"/>
      <c r="C257" s="72"/>
      <c r="D257" s="98"/>
      <c r="E257" s="99"/>
      <c r="F257" s="98"/>
      <c r="G257" s="99"/>
      <c r="H257" s="100"/>
      <c r="I257" s="84"/>
    </row>
    <row r="258" spans="1:9" ht="37.5">
      <c r="A258" s="30" t="s">
        <v>112</v>
      </c>
      <c r="B258" s="35" t="s">
        <v>10</v>
      </c>
      <c r="C258" s="51">
        <v>77562</v>
      </c>
      <c r="D258" s="51">
        <v>190228</v>
      </c>
      <c r="E258" s="50" t="s">
        <v>9</v>
      </c>
      <c r="F258" s="50" t="s">
        <v>9</v>
      </c>
      <c r="G258" s="50" t="s">
        <v>9</v>
      </c>
      <c r="H258" s="50" t="s">
        <v>9</v>
      </c>
      <c r="I258" s="84"/>
    </row>
    <row r="259" spans="1:9" ht="18.75">
      <c r="A259" s="118" t="s">
        <v>81</v>
      </c>
      <c r="B259" s="119"/>
      <c r="C259" s="119"/>
      <c r="D259" s="119"/>
      <c r="E259" s="119"/>
      <c r="F259" s="119"/>
      <c r="G259" s="119"/>
      <c r="H259" s="119"/>
      <c r="I259" s="84"/>
    </row>
    <row r="260" spans="1:9" ht="18.75">
      <c r="A260" s="10" t="s">
        <v>5</v>
      </c>
      <c r="B260" s="7" t="s">
        <v>6</v>
      </c>
      <c r="C260" s="62">
        <f>C262+C266</f>
        <v>0</v>
      </c>
      <c r="D260" s="62">
        <f>D262+D266</f>
        <v>0</v>
      </c>
      <c r="E260" s="62">
        <v>0</v>
      </c>
      <c r="F260" s="62">
        <v>0</v>
      </c>
      <c r="G260" s="62">
        <v>0</v>
      </c>
      <c r="H260" s="62">
        <v>0</v>
      </c>
      <c r="I260" s="84"/>
    </row>
    <row r="261" spans="1:9" ht="18.75">
      <c r="A261" s="10" t="s">
        <v>33</v>
      </c>
      <c r="B261" s="7"/>
      <c r="C261" s="62"/>
      <c r="D261" s="62"/>
      <c r="E261" s="61"/>
      <c r="F261" s="61"/>
      <c r="G261" s="61"/>
      <c r="H261" s="61"/>
      <c r="I261" s="84"/>
    </row>
    <row r="262" spans="1:9" ht="18.75">
      <c r="A262" s="7" t="s">
        <v>69</v>
      </c>
      <c r="B262" s="7" t="s">
        <v>6</v>
      </c>
      <c r="C262" s="62">
        <f aca="true" t="shared" si="35" ref="C262:H262">C264</f>
        <v>0</v>
      </c>
      <c r="D262" s="62">
        <f t="shared" si="35"/>
        <v>0</v>
      </c>
      <c r="E262" s="60">
        <f t="shared" si="35"/>
        <v>0</v>
      </c>
      <c r="F262" s="60">
        <f t="shared" si="35"/>
        <v>0</v>
      </c>
      <c r="G262" s="60">
        <f t="shared" si="35"/>
        <v>0</v>
      </c>
      <c r="H262" s="60">
        <f t="shared" si="35"/>
        <v>0</v>
      </c>
      <c r="I262" s="84"/>
    </row>
    <row r="263" spans="1:9" ht="18.75">
      <c r="A263" s="10" t="s">
        <v>64</v>
      </c>
      <c r="B263" s="7"/>
      <c r="C263" s="62"/>
      <c r="D263" s="62"/>
      <c r="E263" s="62"/>
      <c r="F263" s="62"/>
      <c r="G263" s="62"/>
      <c r="H263" s="62"/>
      <c r="I263" s="84"/>
    </row>
    <row r="264" spans="1:9" ht="37.5">
      <c r="A264" s="8" t="s">
        <v>121</v>
      </c>
      <c r="B264" s="7" t="s">
        <v>6</v>
      </c>
      <c r="C264" s="62">
        <v>0</v>
      </c>
      <c r="D264" s="62">
        <v>0</v>
      </c>
      <c r="E264" s="62">
        <v>0</v>
      </c>
      <c r="F264" s="62">
        <v>0</v>
      </c>
      <c r="G264" s="62">
        <v>0</v>
      </c>
      <c r="H264" s="62">
        <v>0</v>
      </c>
      <c r="I264" s="84"/>
    </row>
    <row r="265" spans="1:9" ht="18.75">
      <c r="A265" s="8" t="s">
        <v>34</v>
      </c>
      <c r="B265" s="7" t="s">
        <v>6</v>
      </c>
      <c r="C265" s="62">
        <v>0</v>
      </c>
      <c r="D265" s="62">
        <v>0</v>
      </c>
      <c r="E265" s="62">
        <v>0</v>
      </c>
      <c r="F265" s="62">
        <v>0</v>
      </c>
      <c r="G265" s="62">
        <v>0</v>
      </c>
      <c r="H265" s="62">
        <v>0</v>
      </c>
      <c r="I265" s="84"/>
    </row>
    <row r="266" spans="1:9" ht="18.75">
      <c r="A266" s="7" t="s">
        <v>66</v>
      </c>
      <c r="B266" s="7" t="s">
        <v>6</v>
      </c>
      <c r="C266" s="62">
        <v>0</v>
      </c>
      <c r="D266" s="62">
        <v>0</v>
      </c>
      <c r="E266" s="62">
        <v>0</v>
      </c>
      <c r="F266" s="62">
        <v>0</v>
      </c>
      <c r="G266" s="62">
        <v>0</v>
      </c>
      <c r="H266" s="62">
        <v>0</v>
      </c>
      <c r="I266" s="84"/>
    </row>
    <row r="267" spans="1:9" ht="18.75">
      <c r="A267" s="118" t="s">
        <v>82</v>
      </c>
      <c r="B267" s="119"/>
      <c r="C267" s="119"/>
      <c r="D267" s="119"/>
      <c r="E267" s="119"/>
      <c r="F267" s="119"/>
      <c r="G267" s="119"/>
      <c r="H267" s="120"/>
      <c r="I267" s="84"/>
    </row>
    <row r="268" spans="1:9" ht="18.75">
      <c r="A268" s="10" t="s">
        <v>5</v>
      </c>
      <c r="B268" s="79" t="s">
        <v>6</v>
      </c>
      <c r="C268" s="82">
        <f aca="true" t="shared" si="36" ref="C268:H268">C248+C260</f>
        <v>0</v>
      </c>
      <c r="D268" s="82">
        <f t="shared" si="36"/>
        <v>0</v>
      </c>
      <c r="E268" s="82">
        <f t="shared" si="36"/>
        <v>0</v>
      </c>
      <c r="F268" s="82">
        <f t="shared" si="36"/>
        <v>0</v>
      </c>
      <c r="G268" s="82">
        <f t="shared" si="36"/>
        <v>0</v>
      </c>
      <c r="H268" s="82">
        <f t="shared" si="36"/>
        <v>0</v>
      </c>
      <c r="I268" s="84"/>
    </row>
    <row r="269" spans="1:9" ht="18.75">
      <c r="A269" s="10" t="s">
        <v>33</v>
      </c>
      <c r="B269" s="79"/>
      <c r="C269" s="56"/>
      <c r="D269" s="62"/>
      <c r="E269" s="62"/>
      <c r="F269" s="62"/>
      <c r="G269" s="62"/>
      <c r="H269" s="62"/>
      <c r="I269" s="84"/>
    </row>
    <row r="270" spans="1:9" ht="18.75">
      <c r="A270" s="7" t="s">
        <v>65</v>
      </c>
      <c r="B270" s="79" t="s">
        <v>6</v>
      </c>
      <c r="C270" s="82">
        <f aca="true" t="shared" si="37" ref="C270:H270">C250+C262</f>
        <v>0</v>
      </c>
      <c r="D270" s="82">
        <f t="shared" si="37"/>
        <v>0</v>
      </c>
      <c r="E270" s="82">
        <f t="shared" si="37"/>
        <v>0</v>
      </c>
      <c r="F270" s="82">
        <f t="shared" si="37"/>
        <v>0</v>
      </c>
      <c r="G270" s="82">
        <f t="shared" si="37"/>
        <v>0</v>
      </c>
      <c r="H270" s="82">
        <f t="shared" si="37"/>
        <v>0</v>
      </c>
      <c r="I270" s="84"/>
    </row>
    <row r="271" spans="1:9" ht="18.75">
      <c r="A271" s="10" t="s">
        <v>64</v>
      </c>
      <c r="B271" s="79"/>
      <c r="C271" s="56"/>
      <c r="D271" s="62"/>
      <c r="E271" s="62"/>
      <c r="F271" s="62"/>
      <c r="G271" s="62"/>
      <c r="H271" s="62"/>
      <c r="I271" s="84"/>
    </row>
    <row r="272" spans="1:9" ht="37.5">
      <c r="A272" s="8" t="s">
        <v>121</v>
      </c>
      <c r="B272" s="79" t="s">
        <v>6</v>
      </c>
      <c r="C272" s="82">
        <f aca="true" t="shared" si="38" ref="C272:H274">C252+C264</f>
        <v>0</v>
      </c>
      <c r="D272" s="82">
        <f t="shared" si="38"/>
        <v>0</v>
      </c>
      <c r="E272" s="82">
        <f t="shared" si="38"/>
        <v>0</v>
      </c>
      <c r="F272" s="82">
        <f t="shared" si="38"/>
        <v>0</v>
      </c>
      <c r="G272" s="82">
        <f t="shared" si="38"/>
        <v>0</v>
      </c>
      <c r="H272" s="82">
        <f t="shared" si="38"/>
        <v>0</v>
      </c>
      <c r="I272" s="84"/>
    </row>
    <row r="273" spans="1:9" ht="18.75">
      <c r="A273" s="8" t="s">
        <v>34</v>
      </c>
      <c r="B273" s="79" t="s">
        <v>6</v>
      </c>
      <c r="C273" s="82">
        <f t="shared" si="38"/>
        <v>0</v>
      </c>
      <c r="D273" s="82">
        <f t="shared" si="38"/>
        <v>0</v>
      </c>
      <c r="E273" s="82">
        <f t="shared" si="38"/>
        <v>0</v>
      </c>
      <c r="F273" s="82">
        <f t="shared" si="38"/>
        <v>0</v>
      </c>
      <c r="G273" s="82">
        <f t="shared" si="38"/>
        <v>0</v>
      </c>
      <c r="H273" s="82">
        <f t="shared" si="38"/>
        <v>0</v>
      </c>
      <c r="I273" s="84"/>
    </row>
    <row r="274" spans="1:9" ht="18.75">
      <c r="A274" s="7" t="s">
        <v>66</v>
      </c>
      <c r="B274" s="7" t="s">
        <v>6</v>
      </c>
      <c r="C274" s="82">
        <f t="shared" si="38"/>
        <v>0</v>
      </c>
      <c r="D274" s="82">
        <f t="shared" si="38"/>
        <v>0</v>
      </c>
      <c r="E274" s="82">
        <f t="shared" si="38"/>
        <v>0</v>
      </c>
      <c r="F274" s="82">
        <f t="shared" si="38"/>
        <v>0</v>
      </c>
      <c r="G274" s="82">
        <f t="shared" si="38"/>
        <v>0</v>
      </c>
      <c r="H274" s="82">
        <f t="shared" si="38"/>
        <v>0</v>
      </c>
      <c r="I274" s="84"/>
    </row>
    <row r="275" spans="1:9" ht="54.75" customHeight="1">
      <c r="A275" s="143" t="s">
        <v>147</v>
      </c>
      <c r="B275" s="143"/>
      <c r="C275" s="143"/>
      <c r="D275" s="143"/>
      <c r="E275" s="143"/>
      <c r="F275" s="143"/>
      <c r="G275" s="143"/>
      <c r="H275" s="143"/>
      <c r="I275" s="72"/>
    </row>
    <row r="276" spans="1:9" ht="44.25" customHeight="1">
      <c r="A276" s="117" t="s">
        <v>148</v>
      </c>
      <c r="B276" s="117"/>
      <c r="C276" s="117"/>
      <c r="D276" s="117"/>
      <c r="E276" s="117"/>
      <c r="F276" s="117"/>
      <c r="G276" s="117"/>
      <c r="H276" s="117"/>
      <c r="I276" s="72"/>
    </row>
    <row r="277" spans="1:9" ht="18.75">
      <c r="A277" s="124" t="s">
        <v>29</v>
      </c>
      <c r="B277" s="124"/>
      <c r="C277" s="124"/>
      <c r="D277" s="124"/>
      <c r="E277" s="124"/>
      <c r="F277" s="124"/>
      <c r="G277" s="124"/>
      <c r="H277" s="124"/>
      <c r="I277" s="72"/>
    </row>
    <row r="278" spans="1:9" ht="104.25" customHeight="1">
      <c r="A278" s="68" t="s">
        <v>107</v>
      </c>
      <c r="B278" s="33" t="s">
        <v>8</v>
      </c>
      <c r="C278" s="18">
        <v>0</v>
      </c>
      <c r="D278" s="18">
        <v>0</v>
      </c>
      <c r="E278" s="69">
        <v>7</v>
      </c>
      <c r="F278" s="69">
        <v>25</v>
      </c>
      <c r="G278" s="69">
        <v>35</v>
      </c>
      <c r="H278" s="71">
        <v>45</v>
      </c>
      <c r="I278" s="72"/>
    </row>
    <row r="279" spans="1:9" ht="18.75">
      <c r="A279" s="118" t="s">
        <v>30</v>
      </c>
      <c r="B279" s="119"/>
      <c r="C279" s="119"/>
      <c r="D279" s="119"/>
      <c r="E279" s="119"/>
      <c r="F279" s="119"/>
      <c r="G279" s="119"/>
      <c r="H279" s="120"/>
      <c r="I279" s="72"/>
    </row>
    <row r="280" spans="1:9" ht="43.5" customHeight="1">
      <c r="A280" s="12" t="s">
        <v>111</v>
      </c>
      <c r="B280" s="7" t="s">
        <v>7</v>
      </c>
      <c r="C280" s="18">
        <v>0</v>
      </c>
      <c r="D280" s="18">
        <v>0</v>
      </c>
      <c r="E280" s="74">
        <v>237</v>
      </c>
      <c r="F280" s="75">
        <v>237</v>
      </c>
      <c r="G280" s="75">
        <v>237</v>
      </c>
      <c r="H280" s="73">
        <v>0</v>
      </c>
      <c r="I280" s="72"/>
    </row>
    <row r="281" spans="1:9" ht="18.75">
      <c r="A281" s="118" t="s">
        <v>84</v>
      </c>
      <c r="B281" s="119"/>
      <c r="C281" s="119"/>
      <c r="D281" s="119"/>
      <c r="E281" s="119"/>
      <c r="F281" s="119"/>
      <c r="G281" s="119"/>
      <c r="H281" s="119"/>
      <c r="I281" s="72"/>
    </row>
    <row r="282" spans="1:9" ht="18.75">
      <c r="A282" s="10" t="s">
        <v>5</v>
      </c>
      <c r="B282" s="7" t="s">
        <v>6</v>
      </c>
      <c r="C282" s="83">
        <f aca="true" t="shared" si="39" ref="C282:H282">C284+C288</f>
        <v>0</v>
      </c>
      <c r="D282" s="83">
        <f t="shared" si="39"/>
        <v>0</v>
      </c>
      <c r="E282" s="83">
        <f t="shared" si="39"/>
        <v>165.2</v>
      </c>
      <c r="F282" s="83">
        <f t="shared" si="39"/>
        <v>0</v>
      </c>
      <c r="G282" s="83">
        <f t="shared" si="39"/>
        <v>0</v>
      </c>
      <c r="H282" s="83">
        <f t="shared" si="39"/>
        <v>0</v>
      </c>
      <c r="I282" s="72"/>
    </row>
    <row r="283" spans="1:9" ht="18.75">
      <c r="A283" s="10" t="s">
        <v>33</v>
      </c>
      <c r="B283" s="7"/>
      <c r="C283" s="62"/>
      <c r="D283" s="62"/>
      <c r="E283" s="61"/>
      <c r="F283" s="61"/>
      <c r="G283" s="61"/>
      <c r="H283" s="61"/>
      <c r="I283" s="72"/>
    </row>
    <row r="284" spans="1:9" ht="18.75">
      <c r="A284" s="7" t="s">
        <v>69</v>
      </c>
      <c r="B284" s="7" t="s">
        <v>6</v>
      </c>
      <c r="C284" s="60">
        <f aca="true" t="shared" si="40" ref="C284:I284">C286</f>
        <v>0</v>
      </c>
      <c r="D284" s="60">
        <f t="shared" si="40"/>
        <v>0</v>
      </c>
      <c r="E284" s="60">
        <f t="shared" si="40"/>
        <v>165.2</v>
      </c>
      <c r="F284" s="60">
        <f t="shared" si="40"/>
        <v>0</v>
      </c>
      <c r="G284" s="60">
        <f t="shared" si="40"/>
        <v>0</v>
      </c>
      <c r="H284" s="60">
        <f t="shared" si="40"/>
        <v>0</v>
      </c>
      <c r="I284" s="60">
        <f t="shared" si="40"/>
        <v>0</v>
      </c>
    </row>
    <row r="285" spans="1:9" ht="18.75">
      <c r="A285" s="10" t="s">
        <v>64</v>
      </c>
      <c r="B285" s="7"/>
      <c r="C285" s="62"/>
      <c r="D285" s="62"/>
      <c r="E285" s="60"/>
      <c r="F285" s="62"/>
      <c r="G285" s="62"/>
      <c r="H285" s="62"/>
      <c r="I285" s="72"/>
    </row>
    <row r="286" spans="1:9" ht="37.5">
      <c r="A286" s="8" t="s">
        <v>121</v>
      </c>
      <c r="B286" s="7" t="s">
        <v>6</v>
      </c>
      <c r="C286" s="62">
        <v>0</v>
      </c>
      <c r="D286" s="62">
        <v>0</v>
      </c>
      <c r="E286" s="60">
        <v>165.2</v>
      </c>
      <c r="F286" s="62">
        <v>0</v>
      </c>
      <c r="G286" s="62">
        <v>0</v>
      </c>
      <c r="H286" s="62">
        <v>0</v>
      </c>
      <c r="I286" s="72"/>
    </row>
    <row r="287" spans="1:9" ht="18.75">
      <c r="A287" s="8" t="s">
        <v>34</v>
      </c>
      <c r="B287" s="7" t="s">
        <v>6</v>
      </c>
      <c r="C287" s="62">
        <v>0</v>
      </c>
      <c r="D287" s="62">
        <v>0</v>
      </c>
      <c r="E287" s="60">
        <v>0</v>
      </c>
      <c r="F287" s="62">
        <v>0</v>
      </c>
      <c r="G287" s="62">
        <v>0</v>
      </c>
      <c r="H287" s="62">
        <v>0</v>
      </c>
      <c r="I287" s="72"/>
    </row>
    <row r="288" spans="1:9" ht="18.75">
      <c r="A288" s="7" t="s">
        <v>66</v>
      </c>
      <c r="B288" s="7" t="s">
        <v>6</v>
      </c>
      <c r="C288" s="62">
        <v>0</v>
      </c>
      <c r="D288" s="62">
        <v>0</v>
      </c>
      <c r="E288" s="62">
        <v>0</v>
      </c>
      <c r="F288" s="62">
        <v>0</v>
      </c>
      <c r="G288" s="62">
        <v>0</v>
      </c>
      <c r="H288" s="62">
        <v>0</v>
      </c>
      <c r="I288" s="72"/>
    </row>
    <row r="289" spans="1:9" ht="21" customHeight="1">
      <c r="A289" s="117" t="s">
        <v>90</v>
      </c>
      <c r="B289" s="117"/>
      <c r="C289" s="117"/>
      <c r="D289" s="117"/>
      <c r="E289" s="117"/>
      <c r="F289" s="117"/>
      <c r="G289" s="117"/>
      <c r="H289" s="117"/>
      <c r="I289" s="72"/>
    </row>
    <row r="290" spans="1:9" ht="18.75">
      <c r="A290" s="124" t="s">
        <v>29</v>
      </c>
      <c r="B290" s="124"/>
      <c r="C290" s="124"/>
      <c r="D290" s="124"/>
      <c r="E290" s="124"/>
      <c r="F290" s="124"/>
      <c r="G290" s="124"/>
      <c r="H290" s="124"/>
      <c r="I290" s="72"/>
    </row>
    <row r="291" spans="1:9" ht="87.75" customHeight="1">
      <c r="A291" s="10" t="s">
        <v>108</v>
      </c>
      <c r="B291" s="7" t="s">
        <v>8</v>
      </c>
      <c r="C291" s="18">
        <v>0</v>
      </c>
      <c r="D291" s="18">
        <v>0</v>
      </c>
      <c r="E291" s="11">
        <v>12.5</v>
      </c>
      <c r="F291" s="11">
        <v>15</v>
      </c>
      <c r="G291" s="11">
        <v>30</v>
      </c>
      <c r="H291" s="11">
        <v>42</v>
      </c>
      <c r="I291" s="72"/>
    </row>
    <row r="292" spans="1:9" ht="88.5" customHeight="1">
      <c r="A292" s="68" t="s">
        <v>109</v>
      </c>
      <c r="B292" s="33" t="s">
        <v>8</v>
      </c>
      <c r="C292" s="18">
        <v>0</v>
      </c>
      <c r="D292" s="18">
        <v>0</v>
      </c>
      <c r="E292" s="69">
        <v>30</v>
      </c>
      <c r="F292" s="69">
        <v>32</v>
      </c>
      <c r="G292" s="69">
        <v>33.3</v>
      </c>
      <c r="H292" s="71">
        <v>35</v>
      </c>
      <c r="I292" s="72"/>
    </row>
    <row r="293" spans="1:9" ht="18.75">
      <c r="A293" s="118" t="s">
        <v>30</v>
      </c>
      <c r="B293" s="119"/>
      <c r="C293" s="119"/>
      <c r="D293" s="119"/>
      <c r="E293" s="119"/>
      <c r="F293" s="119"/>
      <c r="G293" s="119"/>
      <c r="H293" s="120"/>
      <c r="I293" s="72"/>
    </row>
    <row r="294" spans="1:9" ht="37.5">
      <c r="A294" s="10" t="s">
        <v>110</v>
      </c>
      <c r="B294" s="70" t="s">
        <v>10</v>
      </c>
      <c r="C294" s="18">
        <v>0</v>
      </c>
      <c r="D294" s="18">
        <v>0</v>
      </c>
      <c r="E294" s="70">
        <v>1</v>
      </c>
      <c r="F294" s="18">
        <v>0</v>
      </c>
      <c r="G294" s="18">
        <v>0</v>
      </c>
      <c r="H294" s="18">
        <v>0</v>
      </c>
      <c r="I294" s="72"/>
    </row>
    <row r="295" spans="1:9" ht="18.75">
      <c r="A295" s="118" t="s">
        <v>83</v>
      </c>
      <c r="B295" s="119"/>
      <c r="C295" s="119"/>
      <c r="D295" s="119"/>
      <c r="E295" s="119"/>
      <c r="F295" s="119"/>
      <c r="G295" s="119"/>
      <c r="H295" s="119"/>
      <c r="I295" s="72"/>
    </row>
    <row r="296" spans="1:9" ht="18.75">
      <c r="A296" s="10" t="s">
        <v>5</v>
      </c>
      <c r="B296" s="7" t="s">
        <v>6</v>
      </c>
      <c r="C296" s="83">
        <f aca="true" t="shared" si="41" ref="C296:H296">C298+C302</f>
        <v>0</v>
      </c>
      <c r="D296" s="83">
        <f t="shared" si="41"/>
        <v>0</v>
      </c>
      <c r="E296" s="83">
        <f t="shared" si="41"/>
        <v>334.6</v>
      </c>
      <c r="F296" s="83">
        <f t="shared" si="41"/>
        <v>334.6</v>
      </c>
      <c r="G296" s="83">
        <f t="shared" si="41"/>
        <v>334.6</v>
      </c>
      <c r="H296" s="83">
        <f t="shared" si="41"/>
        <v>0</v>
      </c>
      <c r="I296" s="72"/>
    </row>
    <row r="297" spans="1:9" ht="18.75">
      <c r="A297" s="10" t="s">
        <v>33</v>
      </c>
      <c r="B297" s="7"/>
      <c r="C297" s="62"/>
      <c r="D297" s="62"/>
      <c r="E297" s="61"/>
      <c r="F297" s="61"/>
      <c r="G297" s="61"/>
      <c r="H297" s="61"/>
      <c r="I297" s="72"/>
    </row>
    <row r="298" spans="1:9" ht="18.75">
      <c r="A298" s="7" t="s">
        <v>69</v>
      </c>
      <c r="B298" s="7" t="s">
        <v>6</v>
      </c>
      <c r="C298" s="60">
        <f aca="true" t="shared" si="42" ref="C298:H298">C300</f>
        <v>0</v>
      </c>
      <c r="D298" s="60">
        <f t="shared" si="42"/>
        <v>0</v>
      </c>
      <c r="E298" s="60">
        <f t="shared" si="42"/>
        <v>334.6</v>
      </c>
      <c r="F298" s="60">
        <f t="shared" si="42"/>
        <v>334.6</v>
      </c>
      <c r="G298" s="60">
        <f t="shared" si="42"/>
        <v>334.6</v>
      </c>
      <c r="H298" s="60">
        <f t="shared" si="42"/>
        <v>0</v>
      </c>
      <c r="I298" s="72"/>
    </row>
    <row r="299" spans="1:9" ht="18.75">
      <c r="A299" s="10" t="s">
        <v>64</v>
      </c>
      <c r="B299" s="7"/>
      <c r="C299" s="62"/>
      <c r="D299" s="62"/>
      <c r="E299" s="60"/>
      <c r="F299" s="62"/>
      <c r="G299" s="62"/>
      <c r="H299" s="62"/>
      <c r="I299" s="72"/>
    </row>
    <row r="300" spans="1:9" ht="37.5">
      <c r="A300" s="8" t="s">
        <v>121</v>
      </c>
      <c r="B300" s="7" t="s">
        <v>6</v>
      </c>
      <c r="C300" s="62">
        <v>0</v>
      </c>
      <c r="D300" s="62">
        <v>0</v>
      </c>
      <c r="E300" s="60">
        <v>334.6</v>
      </c>
      <c r="F300" s="60">
        <v>334.6</v>
      </c>
      <c r="G300" s="60">
        <v>334.6</v>
      </c>
      <c r="H300" s="62">
        <v>0</v>
      </c>
      <c r="I300" s="72"/>
    </row>
    <row r="301" spans="1:9" ht="18.75">
      <c r="A301" s="8" t="s">
        <v>34</v>
      </c>
      <c r="B301" s="7" t="s">
        <v>6</v>
      </c>
      <c r="C301" s="62">
        <v>0</v>
      </c>
      <c r="D301" s="62">
        <v>0</v>
      </c>
      <c r="E301" s="60">
        <v>0</v>
      </c>
      <c r="F301" s="62">
        <v>0</v>
      </c>
      <c r="G301" s="62">
        <v>0</v>
      </c>
      <c r="H301" s="62">
        <v>0</v>
      </c>
      <c r="I301" s="72"/>
    </row>
    <row r="302" spans="1:9" ht="18.75">
      <c r="A302" s="7" t="s">
        <v>66</v>
      </c>
      <c r="B302" s="7" t="s">
        <v>6</v>
      </c>
      <c r="C302" s="62">
        <v>0</v>
      </c>
      <c r="D302" s="62">
        <v>0</v>
      </c>
      <c r="E302" s="62">
        <v>0</v>
      </c>
      <c r="F302" s="62">
        <v>0</v>
      </c>
      <c r="G302" s="62">
        <v>0</v>
      </c>
      <c r="H302" s="62">
        <v>0</v>
      </c>
      <c r="I302" s="72"/>
    </row>
    <row r="303" spans="1:9" ht="18.75">
      <c r="A303" s="118" t="s">
        <v>85</v>
      </c>
      <c r="B303" s="119"/>
      <c r="C303" s="119"/>
      <c r="D303" s="119"/>
      <c r="E303" s="119"/>
      <c r="F303" s="119"/>
      <c r="G303" s="119"/>
      <c r="H303" s="120"/>
      <c r="I303" s="72"/>
    </row>
    <row r="304" spans="1:9" ht="18.75">
      <c r="A304" s="10" t="s">
        <v>5</v>
      </c>
      <c r="B304" s="7" t="s">
        <v>6</v>
      </c>
      <c r="C304" s="83">
        <f aca="true" t="shared" si="43" ref="C304:H304">C282+C296</f>
        <v>0</v>
      </c>
      <c r="D304" s="83">
        <f t="shared" si="43"/>
        <v>0</v>
      </c>
      <c r="E304" s="83">
        <f t="shared" si="43"/>
        <v>499.8</v>
      </c>
      <c r="F304" s="83">
        <f t="shared" si="43"/>
        <v>334.6</v>
      </c>
      <c r="G304" s="83">
        <f t="shared" si="43"/>
        <v>334.6</v>
      </c>
      <c r="H304" s="83">
        <f t="shared" si="43"/>
        <v>0</v>
      </c>
      <c r="I304" s="72"/>
    </row>
    <row r="305" spans="1:9" ht="18.75">
      <c r="A305" s="10" t="s">
        <v>33</v>
      </c>
      <c r="B305" s="79"/>
      <c r="C305" s="62"/>
      <c r="D305" s="62"/>
      <c r="E305" s="62"/>
      <c r="F305" s="62"/>
      <c r="G305" s="62"/>
      <c r="H305" s="62"/>
      <c r="I305" s="72"/>
    </row>
    <row r="306" spans="1:9" ht="18.75">
      <c r="A306" s="7" t="s">
        <v>65</v>
      </c>
      <c r="B306" s="79" t="s">
        <v>6</v>
      </c>
      <c r="C306" s="83">
        <f aca="true" t="shared" si="44" ref="C306:H306">C284+C298</f>
        <v>0</v>
      </c>
      <c r="D306" s="83">
        <f t="shared" si="44"/>
        <v>0</v>
      </c>
      <c r="E306" s="83">
        <f t="shared" si="44"/>
        <v>499.8</v>
      </c>
      <c r="F306" s="83">
        <f t="shared" si="44"/>
        <v>334.6</v>
      </c>
      <c r="G306" s="83">
        <f t="shared" si="44"/>
        <v>334.6</v>
      </c>
      <c r="H306" s="83">
        <f t="shared" si="44"/>
        <v>0</v>
      </c>
      <c r="I306" s="72"/>
    </row>
    <row r="307" spans="1:9" ht="18.75">
      <c r="A307" s="10" t="s">
        <v>64</v>
      </c>
      <c r="B307" s="79"/>
      <c r="C307" s="56"/>
      <c r="D307" s="62"/>
      <c r="E307" s="62"/>
      <c r="F307" s="62"/>
      <c r="G307" s="62"/>
      <c r="H307" s="62"/>
      <c r="I307" s="72"/>
    </row>
    <row r="308" spans="1:9" ht="37.5">
      <c r="A308" s="8" t="s">
        <v>121</v>
      </c>
      <c r="B308" s="7" t="s">
        <v>6</v>
      </c>
      <c r="C308" s="83">
        <f aca="true" t="shared" si="45" ref="C308:H310">C286+C300</f>
        <v>0</v>
      </c>
      <c r="D308" s="83">
        <f t="shared" si="45"/>
        <v>0</v>
      </c>
      <c r="E308" s="83">
        <f t="shared" si="45"/>
        <v>499.8</v>
      </c>
      <c r="F308" s="83">
        <f t="shared" si="45"/>
        <v>334.6</v>
      </c>
      <c r="G308" s="83">
        <f t="shared" si="45"/>
        <v>334.6</v>
      </c>
      <c r="H308" s="83">
        <f t="shared" si="45"/>
        <v>0</v>
      </c>
      <c r="I308" s="72"/>
    </row>
    <row r="309" spans="1:9" ht="18.75">
      <c r="A309" s="8" t="s">
        <v>34</v>
      </c>
      <c r="B309" s="7" t="s">
        <v>6</v>
      </c>
      <c r="C309" s="62">
        <f t="shared" si="45"/>
        <v>0</v>
      </c>
      <c r="D309" s="62">
        <f t="shared" si="45"/>
        <v>0</v>
      </c>
      <c r="E309" s="62">
        <f t="shared" si="45"/>
        <v>0</v>
      </c>
      <c r="F309" s="62">
        <f t="shared" si="45"/>
        <v>0</v>
      </c>
      <c r="G309" s="62">
        <f t="shared" si="45"/>
        <v>0</v>
      </c>
      <c r="H309" s="62">
        <f t="shared" si="45"/>
        <v>0</v>
      </c>
      <c r="I309" s="72"/>
    </row>
    <row r="310" spans="1:9" ht="18.75">
      <c r="A310" s="7" t="s">
        <v>66</v>
      </c>
      <c r="B310" s="79" t="s">
        <v>6</v>
      </c>
      <c r="C310" s="62">
        <f t="shared" si="45"/>
        <v>0</v>
      </c>
      <c r="D310" s="62">
        <f t="shared" si="45"/>
        <v>0</v>
      </c>
      <c r="E310" s="62">
        <f t="shared" si="45"/>
        <v>0</v>
      </c>
      <c r="F310" s="62">
        <f t="shared" si="45"/>
        <v>0</v>
      </c>
      <c r="G310" s="62">
        <f t="shared" si="45"/>
        <v>0</v>
      </c>
      <c r="H310" s="62">
        <f t="shared" si="45"/>
        <v>0</v>
      </c>
      <c r="I310" s="72"/>
    </row>
    <row r="311" spans="1:9" ht="24.75" customHeight="1">
      <c r="A311" s="8" t="s">
        <v>86</v>
      </c>
      <c r="B311" s="79" t="s">
        <v>6</v>
      </c>
      <c r="C311" s="60">
        <v>0</v>
      </c>
      <c r="D311" s="60">
        <v>0</v>
      </c>
      <c r="E311" s="60">
        <v>0</v>
      </c>
      <c r="F311" s="60">
        <v>0</v>
      </c>
      <c r="G311" s="60">
        <v>0</v>
      </c>
      <c r="H311" s="60">
        <v>0</v>
      </c>
      <c r="I311" s="72"/>
    </row>
    <row r="312" spans="1:9" ht="37.5">
      <c r="A312" s="8" t="s">
        <v>122</v>
      </c>
      <c r="B312" s="79" t="s">
        <v>6</v>
      </c>
      <c r="C312" s="60">
        <v>0</v>
      </c>
      <c r="D312" s="60">
        <v>0</v>
      </c>
      <c r="E312" s="60">
        <v>0</v>
      </c>
      <c r="F312" s="60">
        <v>0</v>
      </c>
      <c r="G312" s="60">
        <v>0</v>
      </c>
      <c r="H312" s="60">
        <v>0</v>
      </c>
      <c r="I312" s="72"/>
    </row>
    <row r="313" spans="1:9" ht="18.75">
      <c r="A313" s="8" t="s">
        <v>88</v>
      </c>
      <c r="B313" s="79"/>
      <c r="C313" s="60">
        <v>0</v>
      </c>
      <c r="D313" s="60">
        <v>0</v>
      </c>
      <c r="E313" s="60">
        <v>0</v>
      </c>
      <c r="F313" s="60">
        <v>0</v>
      </c>
      <c r="G313" s="60">
        <v>0</v>
      </c>
      <c r="H313" s="60">
        <v>0</v>
      </c>
      <c r="I313" s="72"/>
    </row>
    <row r="314" spans="1:9" ht="37.5">
      <c r="A314" s="8" t="s">
        <v>87</v>
      </c>
      <c r="B314" s="79" t="s">
        <v>6</v>
      </c>
      <c r="C314" s="60">
        <v>0</v>
      </c>
      <c r="D314" s="60">
        <v>0</v>
      </c>
      <c r="E314" s="60">
        <v>0</v>
      </c>
      <c r="F314" s="60">
        <v>0</v>
      </c>
      <c r="G314" s="60">
        <v>0</v>
      </c>
      <c r="H314" s="60">
        <v>0</v>
      </c>
      <c r="I314" s="72"/>
    </row>
    <row r="315" spans="1:9" ht="18.75">
      <c r="A315" s="8" t="s">
        <v>88</v>
      </c>
      <c r="B315" s="79" t="s">
        <v>6</v>
      </c>
      <c r="C315" s="60">
        <v>0</v>
      </c>
      <c r="D315" s="60">
        <v>0</v>
      </c>
      <c r="E315" s="60">
        <v>0</v>
      </c>
      <c r="F315" s="60">
        <v>0</v>
      </c>
      <c r="G315" s="60">
        <v>0</v>
      </c>
      <c r="H315" s="60">
        <v>0</v>
      </c>
      <c r="I315" s="72"/>
    </row>
    <row r="316" spans="1:9" ht="18.75">
      <c r="A316" s="106" t="s">
        <v>89</v>
      </c>
      <c r="B316" s="7"/>
      <c r="C316" s="83">
        <f aca="true" t="shared" si="46" ref="C316:H316">C57+C81+C123+C232+C268+C304</f>
        <v>354808.30000000005</v>
      </c>
      <c r="D316" s="83">
        <f t="shared" si="46"/>
        <v>380501.1</v>
      </c>
      <c r="E316" s="83">
        <f t="shared" si="46"/>
        <v>399653.3</v>
      </c>
      <c r="F316" s="83">
        <f t="shared" si="46"/>
        <v>427353.9</v>
      </c>
      <c r="G316" s="83">
        <f t="shared" si="46"/>
        <v>455406.5</v>
      </c>
      <c r="H316" s="83">
        <f t="shared" si="46"/>
        <v>332368.5</v>
      </c>
      <c r="I316" s="72"/>
    </row>
    <row r="317" spans="1:9" ht="18.75">
      <c r="A317" s="10" t="s">
        <v>64</v>
      </c>
      <c r="B317" s="7"/>
      <c r="C317" s="56"/>
      <c r="D317" s="56"/>
      <c r="E317" s="56"/>
      <c r="F317" s="56"/>
      <c r="G317" s="56"/>
      <c r="H317" s="56"/>
      <c r="I317" s="72"/>
    </row>
    <row r="318" spans="1:9" ht="18.75">
      <c r="A318" s="7" t="s">
        <v>69</v>
      </c>
      <c r="B318" s="79" t="s">
        <v>6</v>
      </c>
      <c r="C318" s="83">
        <f aca="true" t="shared" si="47" ref="C318:H318">C59+C83+C125+C234+C270+C306</f>
        <v>351565.30000000005</v>
      </c>
      <c r="D318" s="83">
        <f t="shared" si="47"/>
        <v>375811.39999999997</v>
      </c>
      <c r="E318" s="83">
        <f t="shared" si="47"/>
        <v>394953.3</v>
      </c>
      <c r="F318" s="83">
        <f t="shared" si="47"/>
        <v>422553.9</v>
      </c>
      <c r="G318" s="83">
        <f t="shared" si="47"/>
        <v>450506.5</v>
      </c>
      <c r="H318" s="83">
        <f t="shared" si="47"/>
        <v>327468.5</v>
      </c>
      <c r="I318" s="72"/>
    </row>
    <row r="319" spans="1:9" ht="18.75">
      <c r="A319" s="10" t="s">
        <v>64</v>
      </c>
      <c r="B319" s="79"/>
      <c r="C319" s="56"/>
      <c r="D319" s="56"/>
      <c r="E319" s="56"/>
      <c r="F319" s="56"/>
      <c r="G319" s="56"/>
      <c r="H319" s="56"/>
      <c r="I319" s="72"/>
    </row>
    <row r="320" spans="1:9" ht="37.5">
      <c r="A320" s="8" t="s">
        <v>121</v>
      </c>
      <c r="B320" s="79" t="s">
        <v>6</v>
      </c>
      <c r="C320" s="83">
        <f aca="true" t="shared" si="48" ref="C320:H322">C61+C85+C127+C236+C272+C308</f>
        <v>350720.80000000005</v>
      </c>
      <c r="D320" s="83">
        <f t="shared" si="48"/>
        <v>374587.3</v>
      </c>
      <c r="E320" s="83">
        <f t="shared" si="48"/>
        <v>394229.3</v>
      </c>
      <c r="F320" s="83">
        <f t="shared" si="48"/>
        <v>422553.9</v>
      </c>
      <c r="G320" s="83">
        <f t="shared" si="48"/>
        <v>450506.5</v>
      </c>
      <c r="H320" s="83">
        <f t="shared" si="48"/>
        <v>327468.5</v>
      </c>
      <c r="I320" s="72"/>
    </row>
    <row r="321" spans="1:9" ht="18.75">
      <c r="A321" s="8" t="s">
        <v>34</v>
      </c>
      <c r="B321" s="79" t="s">
        <v>6</v>
      </c>
      <c r="C321" s="83">
        <f t="shared" si="48"/>
        <v>844.5</v>
      </c>
      <c r="D321" s="83">
        <f t="shared" si="48"/>
        <v>1224.1</v>
      </c>
      <c r="E321" s="83">
        <f t="shared" si="48"/>
        <v>724</v>
      </c>
      <c r="F321" s="83">
        <f t="shared" si="48"/>
        <v>0</v>
      </c>
      <c r="G321" s="83">
        <f t="shared" si="48"/>
        <v>0</v>
      </c>
      <c r="H321" s="83">
        <f t="shared" si="48"/>
        <v>0</v>
      </c>
      <c r="I321" s="72"/>
    </row>
    <row r="322" spans="1:9" ht="18.75">
      <c r="A322" s="7" t="s">
        <v>66</v>
      </c>
      <c r="B322" s="7" t="s">
        <v>6</v>
      </c>
      <c r="C322" s="83">
        <f t="shared" si="48"/>
        <v>3243</v>
      </c>
      <c r="D322" s="83">
        <f t="shared" si="48"/>
        <v>4689.7</v>
      </c>
      <c r="E322" s="83">
        <f t="shared" si="48"/>
        <v>4700</v>
      </c>
      <c r="F322" s="83">
        <f t="shared" si="48"/>
        <v>4800</v>
      </c>
      <c r="G322" s="83">
        <f t="shared" si="48"/>
        <v>4900</v>
      </c>
      <c r="H322" s="83">
        <f t="shared" si="48"/>
        <v>4900</v>
      </c>
      <c r="I322" s="72"/>
    </row>
    <row r="323" spans="1:9" ht="12.75">
      <c r="A323" s="27"/>
      <c r="B323" s="27"/>
      <c r="C323" s="27"/>
      <c r="D323" s="27"/>
      <c r="E323" s="27"/>
      <c r="F323" s="27"/>
      <c r="G323" s="27"/>
      <c r="H323" s="27"/>
      <c r="I323" s="27"/>
    </row>
    <row r="324" spans="3:8" ht="18">
      <c r="C324" s="65" t="s">
        <v>37</v>
      </c>
      <c r="D324" s="65" t="s">
        <v>38</v>
      </c>
      <c r="E324" s="65" t="s">
        <v>39</v>
      </c>
      <c r="F324" s="65" t="s">
        <v>40</v>
      </c>
      <c r="G324" s="65" t="s">
        <v>41</v>
      </c>
      <c r="H324" s="65" t="s">
        <v>48</v>
      </c>
    </row>
    <row r="326" spans="1:8" ht="18">
      <c r="A326" s="63"/>
      <c r="B326" s="63"/>
      <c r="C326" s="63"/>
      <c r="D326" s="63"/>
      <c r="E326" s="63"/>
      <c r="F326" s="63"/>
      <c r="G326" s="63"/>
      <c r="H326" s="63"/>
    </row>
    <row r="327" spans="1:10" ht="18">
      <c r="A327" s="66"/>
      <c r="B327" s="63"/>
      <c r="C327" s="67"/>
      <c r="D327" s="67"/>
      <c r="E327" s="67"/>
      <c r="F327" s="67"/>
      <c r="G327" s="67"/>
      <c r="H327" s="67"/>
      <c r="I327" s="67"/>
      <c r="J327" s="64"/>
    </row>
  </sheetData>
  <sheetProtection/>
  <mergeCells count="89">
    <mergeCell ref="A303:H303"/>
    <mergeCell ref="A279:H279"/>
    <mergeCell ref="A281:H281"/>
    <mergeCell ref="A289:H289"/>
    <mergeCell ref="A290:H290"/>
    <mergeCell ref="A293:H293"/>
    <mergeCell ref="A295:H295"/>
    <mergeCell ref="A256:H256"/>
    <mergeCell ref="A259:H259"/>
    <mergeCell ref="A267:H267"/>
    <mergeCell ref="A275:H275"/>
    <mergeCell ref="A276:H276"/>
    <mergeCell ref="A277:H277"/>
    <mergeCell ref="A240:H240"/>
    <mergeCell ref="A242:H242"/>
    <mergeCell ref="A243:H243"/>
    <mergeCell ref="A244:H244"/>
    <mergeCell ref="A247:H247"/>
    <mergeCell ref="A255:H255"/>
    <mergeCell ref="A211:H211"/>
    <mergeCell ref="A219:H219"/>
    <mergeCell ref="A220:H220"/>
    <mergeCell ref="A223:H223"/>
    <mergeCell ref="A231:H231"/>
    <mergeCell ref="A239:H239"/>
    <mergeCell ref="A187:H187"/>
    <mergeCell ref="A195:H195"/>
    <mergeCell ref="A196:H196"/>
    <mergeCell ref="A199:H199"/>
    <mergeCell ref="A207:H207"/>
    <mergeCell ref="A208:H208"/>
    <mergeCell ref="A163:H163"/>
    <mergeCell ref="A171:H171"/>
    <mergeCell ref="A172:H172"/>
    <mergeCell ref="A175:H175"/>
    <mergeCell ref="A183:H183"/>
    <mergeCell ref="A184:H184"/>
    <mergeCell ref="A138:H138"/>
    <mergeCell ref="A147:H147"/>
    <mergeCell ref="A148:H148"/>
    <mergeCell ref="A151:H151"/>
    <mergeCell ref="A159:H159"/>
    <mergeCell ref="A160:H160"/>
    <mergeCell ref="A122:H122"/>
    <mergeCell ref="A130:H130"/>
    <mergeCell ref="A131:H131"/>
    <mergeCell ref="A133:H133"/>
    <mergeCell ref="A134:H134"/>
    <mergeCell ref="A135:H135"/>
    <mergeCell ref="A92:H92"/>
    <mergeCell ref="A94:H94"/>
    <mergeCell ref="A102:H102"/>
    <mergeCell ref="A104:H104"/>
    <mergeCell ref="A112:H112"/>
    <mergeCell ref="A114:H114"/>
    <mergeCell ref="A70:H70"/>
    <mergeCell ref="A72:H72"/>
    <mergeCell ref="A80:H80"/>
    <mergeCell ref="A88:H88"/>
    <mergeCell ref="A89:H89"/>
    <mergeCell ref="A91:H91"/>
    <mergeCell ref="A46:H46"/>
    <mergeCell ref="A48:H48"/>
    <mergeCell ref="A56:H56"/>
    <mergeCell ref="A64:H64"/>
    <mergeCell ref="A65:H65"/>
    <mergeCell ref="A66:H66"/>
    <mergeCell ref="A29:H29"/>
    <mergeCell ref="A30:H30"/>
    <mergeCell ref="A33:H33"/>
    <mergeCell ref="A35:H35"/>
    <mergeCell ref="A43:H43"/>
    <mergeCell ref="A44:H44"/>
    <mergeCell ref="A12:H12"/>
    <mergeCell ref="A13:H13"/>
    <mergeCell ref="A14:H14"/>
    <mergeCell ref="A17:H17"/>
    <mergeCell ref="A21:H21"/>
    <mergeCell ref="A10:H10"/>
    <mergeCell ref="A11:H11"/>
    <mergeCell ref="A1:I1"/>
    <mergeCell ref="A2:H2"/>
    <mergeCell ref="A3:H3"/>
    <mergeCell ref="A4:H4"/>
    <mergeCell ref="A5:H5"/>
    <mergeCell ref="A7:A8"/>
    <mergeCell ref="B7:B8"/>
    <mergeCell ref="C7:E7"/>
    <mergeCell ref="F7:H7"/>
  </mergeCells>
  <printOptions/>
  <pageMargins left="0.35433070866141736" right="0.35433070866141736" top="0.984251968503937" bottom="0.5905511811023623" header="0.31496062992125984" footer="0.31496062992125984"/>
  <pageSetup fitToHeight="20" fitToWidth="1" horizontalDpi="600" verticalDpi="600" orientation="landscape" paperSize="9" scale="76" r:id="rId1"/>
  <rowBreaks count="10" manualBreakCount="10">
    <brk id="18" max="7" man="1"/>
    <brk id="31" max="7" man="1"/>
    <brk id="45" max="7" man="1"/>
    <brk id="105" max="7" man="1"/>
    <brk id="142" max="7" man="1"/>
    <brk id="186" max="7" man="1"/>
    <brk id="206" max="7" man="1"/>
    <brk id="241" max="7" man="1"/>
    <brk id="276" max="7" man="1"/>
    <brk id="28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User14</cp:lastModifiedBy>
  <cp:lastPrinted>2014-06-06T07:10:47Z</cp:lastPrinted>
  <dcterms:created xsi:type="dcterms:W3CDTF">1996-10-08T23:32:33Z</dcterms:created>
  <dcterms:modified xsi:type="dcterms:W3CDTF">2014-06-11T12:17:12Z</dcterms:modified>
  <cp:category/>
  <cp:version/>
  <cp:contentType/>
  <cp:contentStatus/>
</cp:coreProperties>
</file>